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>
    <definedName name="_xlnm.Print_Titles" localSheetId="0">'Załącznik nr 3'!$B:$B,'Załącznik nr 3'!$9:$12</definedName>
  </definedNames>
  <calcPr fullCalcOnLoad="1"/>
</workbook>
</file>

<file path=xl/sharedStrings.xml><?xml version="1.0" encoding="utf-8"?>
<sst xmlns="http://schemas.openxmlformats.org/spreadsheetml/2006/main" count="118" uniqueCount="92">
  <si>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</si>
  <si>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</si>
  <si>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</si>
  <si>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</si>
  <si>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</si>
  <si>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</si>
  <si>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</si>
  <si>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</si>
  <si>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</si>
  <si>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</si>
  <si>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</si>
  <si>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</si>
  <si>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</si>
  <si>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</si>
  <si>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</si>
  <si>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</si>
  <si>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</si>
  <si>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</si>
  <si>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</si>
  <si>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</si>
  <si>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</si>
  <si>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</si>
  <si>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</si>
  <si>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</si>
  <si>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</si>
  <si>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</si>
  <si>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</si>
  <si>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</si>
  <si>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</si>
  <si>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</si>
  <si>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</si>
  <si>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</si>
  <si>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</si>
  <si>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</si>
  <si>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</si>
  <si>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</si>
  <si>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</si>
  <si>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</si>
  <si>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</si>
  <si>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</si>
  <si>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</si>
  <si>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</si>
  <si>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</si>
  <si>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</si>
  <si>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</si>
  <si>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</si>
  <si>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</si>
  <si>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</si>
  <si>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</si>
  <si>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</si>
  <si>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</si>
  <si>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</si>
  <si>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</si>
  <si>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</si>
  <si>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</si>
  <si>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</si>
  <si>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</si>
  <si>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</si>
  <si>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</si>
  <si>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</si>
  <si>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</si>
  <si>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</si>
  <si>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</si>
  <si>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</si>
  <si>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</si>
  <si>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</si>
  <si>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</si>
  <si>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</si>
  <si>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</si>
  <si>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</si>
  <si>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</si>
  <si>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</si>
  <si>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</si>
  <si>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</si>
  <si>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</si>
  <si>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</si>
  <si>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</si>
  <si>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</si>
  <si>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</si>
  <si>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</si>
  <si>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</si>
  <si>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</si>
  <si>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</si>
  <si>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</si>
  <si>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</si>
  <si>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</si>
  <si>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</si>
  <si>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 xml:space="preserve">do Uchwały nr         </t>
  </si>
  <si>
    <t xml:space="preserve">z dnia 26 lutego 2014 roku                   </t>
  </si>
  <si>
    <t>1.3.1.17</t>
  </si>
  <si>
    <t>Realizacja Programu opieki nad zwierzętami bezdomnymi oraz zapobieganie bezdomności zwierząt na terenie miasta Konina (dz. 900 rozdz. 90013).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</si>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</sst>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6.28125" style="38" customWidth="1"/>
    <col min="2" max="2" width="25.28125" style="1" customWidth="1"/>
    <col min="3" max="3" width="14.140625" style="2" customWidth="1"/>
    <col min="4" max="4" width="5.421875" style="1" customWidth="1"/>
    <col min="5" max="5" width="5.28125" style="1" customWidth="1"/>
    <col min="6" max="6" width="13.57421875" style="1" customWidth="1"/>
    <col min="7" max="7" width="13.00390625" style="1" customWidth="1"/>
    <col min="8" max="8" width="13.28125" style="1" customWidth="1"/>
    <col min="9" max="10" width="12.00390625" style="1" customWidth="1"/>
    <col min="11" max="11" width="10.140625" style="1" customWidth="1"/>
    <col min="12" max="12" width="11.140625" style="1" customWidth="1"/>
    <col min="13" max="13" width="10.421875" style="1" customWidth="1"/>
    <col min="14" max="14" width="10.7109375" style="1" customWidth="1"/>
    <col min="15" max="15" width="10.28125" style="1" customWidth="1"/>
    <col min="16" max="16" width="10.7109375" style="1" customWidth="1"/>
    <col min="17" max="17" width="10.8515625" style="1" customWidth="1"/>
    <col min="18" max="18" width="11.00390625" style="1" customWidth="1"/>
    <col min="19" max="19" width="10.8515625" style="1" customWidth="1"/>
    <col min="20" max="20" width="10.421875" style="1" customWidth="1"/>
    <col min="21" max="21" width="10.140625" style="1" customWidth="1"/>
    <col min="22" max="22" width="13.7109375" style="1" customWidth="1"/>
    <col min="23" max="23" width="15.7109375" style="1" customWidth="1"/>
    <col min="24" max="24" width="12.421875" style="1" customWidth="1"/>
    <col min="25" max="25" width="11.7109375" style="1" bestFit="1" customWidth="1"/>
    <col min="26" max="26" width="12.7109375" style="1" bestFit="1" customWidth="1"/>
    <col min="27" max="29" width="11.7109375" style="1" bestFit="1" customWidth="1"/>
    <col min="30" max="16384" width="9.140625" style="1" customWidth="1"/>
  </cols>
  <sheetData>
    <row r="1" ht="18.75">
      <c r="G1" s="15" t="s">
        <v>91</v>
      </c>
    </row>
    <row r="2" ht="15.75">
      <c r="G2" s="3" t="s">
        <v>87</v>
      </c>
    </row>
    <row r="3" ht="15.75">
      <c r="G3" s="3" t="s">
        <v>10</v>
      </c>
    </row>
    <row r="4" ht="15.75">
      <c r="G4" s="3" t="s">
        <v>88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9" spans="1:22" s="14" customFormat="1" ht="56.25" customHeight="1">
      <c r="A9" s="64" t="s">
        <v>0</v>
      </c>
      <c r="B9" s="65" t="s">
        <v>1</v>
      </c>
      <c r="C9" s="66" t="s">
        <v>47</v>
      </c>
      <c r="D9" s="67" t="s">
        <v>2</v>
      </c>
      <c r="E9" s="67"/>
      <c r="F9" s="72" t="s">
        <v>3</v>
      </c>
      <c r="G9" s="71" t="s">
        <v>62</v>
      </c>
      <c r="H9" s="75"/>
      <c r="I9" s="75"/>
      <c r="J9" s="75"/>
      <c r="K9" s="75"/>
      <c r="L9" s="75"/>
      <c r="M9" s="75" t="s">
        <v>62</v>
      </c>
      <c r="N9" s="75"/>
      <c r="O9" s="75"/>
      <c r="P9" s="75"/>
      <c r="Q9" s="75"/>
      <c r="R9" s="75"/>
      <c r="S9" s="75"/>
      <c r="T9" s="75"/>
      <c r="U9" s="76"/>
      <c r="V9" s="70" t="s">
        <v>13</v>
      </c>
    </row>
    <row r="10" spans="1:22" s="14" customFormat="1" ht="24" customHeight="1">
      <c r="A10" s="64"/>
      <c r="B10" s="65"/>
      <c r="C10" s="66"/>
      <c r="D10" s="68" t="s">
        <v>4</v>
      </c>
      <c r="E10" s="68"/>
      <c r="F10" s="73"/>
      <c r="G10" s="67"/>
      <c r="H10" s="67"/>
      <c r="I10" s="67"/>
      <c r="J10" s="71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  <c r="V10" s="70"/>
    </row>
    <row r="11" spans="1:22" ht="12.75">
      <c r="A11" s="64"/>
      <c r="B11" s="65"/>
      <c r="C11" s="66"/>
      <c r="D11" s="17" t="s">
        <v>5</v>
      </c>
      <c r="E11" s="17" t="s">
        <v>6</v>
      </c>
      <c r="F11" s="74"/>
      <c r="G11" s="17">
        <v>2014</v>
      </c>
      <c r="H11" s="17">
        <v>2015</v>
      </c>
      <c r="I11" s="17">
        <v>2016</v>
      </c>
      <c r="J11" s="17">
        <v>2017</v>
      </c>
      <c r="K11" s="17">
        <v>2018</v>
      </c>
      <c r="L11" s="17">
        <v>2019</v>
      </c>
      <c r="M11" s="17">
        <v>2020</v>
      </c>
      <c r="N11" s="17">
        <v>2021</v>
      </c>
      <c r="O11" s="17">
        <v>2022</v>
      </c>
      <c r="P11" s="17">
        <v>2023</v>
      </c>
      <c r="Q11" s="17">
        <v>2024</v>
      </c>
      <c r="R11" s="17">
        <v>2025</v>
      </c>
      <c r="S11" s="17">
        <v>2026</v>
      </c>
      <c r="T11" s="17">
        <v>2027</v>
      </c>
      <c r="U11" s="17">
        <v>2028</v>
      </c>
      <c r="V11" s="70"/>
    </row>
    <row r="12" spans="1:22" s="37" customFormat="1" ht="13.5">
      <c r="A12" s="40">
        <v>1</v>
      </c>
      <c r="B12" s="34">
        <v>2</v>
      </c>
      <c r="C12" s="34">
        <v>3</v>
      </c>
      <c r="D12" s="35">
        <v>4</v>
      </c>
      <c r="E12" s="35">
        <v>5</v>
      </c>
      <c r="F12" s="36">
        <v>6</v>
      </c>
      <c r="G12" s="35">
        <v>8</v>
      </c>
      <c r="H12" s="35">
        <v>9</v>
      </c>
      <c r="I12" s="35">
        <v>10</v>
      </c>
      <c r="J12" s="35">
        <v>11</v>
      </c>
      <c r="K12" s="35">
        <v>12</v>
      </c>
      <c r="L12" s="35">
        <v>13</v>
      </c>
      <c r="M12" s="35">
        <v>14</v>
      </c>
      <c r="N12" s="35">
        <v>15</v>
      </c>
      <c r="O12" s="35">
        <v>16</v>
      </c>
      <c r="P12" s="35">
        <v>17</v>
      </c>
      <c r="Q12" s="35">
        <v>18</v>
      </c>
      <c r="R12" s="35">
        <v>19</v>
      </c>
      <c r="S12" s="35">
        <v>20</v>
      </c>
      <c r="T12" s="35">
        <v>21</v>
      </c>
      <c r="U12" s="35">
        <v>22</v>
      </c>
      <c r="V12" s="46">
        <v>12</v>
      </c>
    </row>
    <row r="13" spans="1:22" ht="13.5">
      <c r="A13" s="39" t="s">
        <v>16</v>
      </c>
      <c r="B13" s="69" t="s">
        <v>15</v>
      </c>
      <c r="C13" s="69"/>
      <c r="D13" s="69"/>
      <c r="E13" s="69"/>
      <c r="F13" s="18">
        <f aca="true" t="shared" si="0" ref="F13:V13">+F14+F15</f>
        <v>77077167.64</v>
      </c>
      <c r="G13" s="18">
        <f t="shared" si="0"/>
        <v>33284093.619999997</v>
      </c>
      <c r="H13" s="18">
        <f t="shared" si="0"/>
        <v>22803318.34</v>
      </c>
      <c r="I13" s="18">
        <f t="shared" si="0"/>
        <v>3018863</v>
      </c>
      <c r="J13" s="18">
        <f t="shared" si="0"/>
        <v>2203727.67</v>
      </c>
      <c r="K13" s="18">
        <f t="shared" si="0"/>
        <v>766666.67</v>
      </c>
      <c r="L13" s="18">
        <f t="shared" si="0"/>
        <v>738666.67</v>
      </c>
      <c r="M13" s="18">
        <f t="shared" si="0"/>
        <v>710666.67</v>
      </c>
      <c r="N13" s="18">
        <f t="shared" si="0"/>
        <v>682666.67</v>
      </c>
      <c r="O13" s="18">
        <f t="shared" si="0"/>
        <v>654666.67</v>
      </c>
      <c r="P13" s="18">
        <f t="shared" si="0"/>
        <v>626666.67</v>
      </c>
      <c r="Q13" s="18">
        <f t="shared" si="0"/>
        <v>598666.67</v>
      </c>
      <c r="R13" s="18">
        <f t="shared" si="0"/>
        <v>570666.67</v>
      </c>
      <c r="S13" s="18">
        <f t="shared" si="0"/>
        <v>542666.67</v>
      </c>
      <c r="T13" s="18">
        <f t="shared" si="0"/>
        <v>514666.67</v>
      </c>
      <c r="U13" s="18">
        <f t="shared" si="0"/>
        <v>353333.3</v>
      </c>
      <c r="V13" s="18">
        <f t="shared" si="0"/>
        <v>66213488.82</v>
      </c>
    </row>
    <row r="14" spans="1:22" ht="13.5">
      <c r="A14" s="41" t="s">
        <v>17</v>
      </c>
      <c r="B14" s="69" t="s">
        <v>7</v>
      </c>
      <c r="C14" s="69"/>
      <c r="D14" s="69"/>
      <c r="E14" s="69"/>
      <c r="F14" s="19">
        <f aca="true" t="shared" si="1" ref="F14:V14">F17+F32</f>
        <v>53389131.36</v>
      </c>
      <c r="G14" s="19">
        <f t="shared" si="1"/>
        <v>24042971.45</v>
      </c>
      <c r="H14" s="19">
        <f t="shared" si="1"/>
        <v>16484070.899999999</v>
      </c>
      <c r="I14" s="19">
        <f t="shared" si="1"/>
        <v>2555863</v>
      </c>
      <c r="J14" s="19">
        <f t="shared" si="1"/>
        <v>1409061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42635452.54</v>
      </c>
    </row>
    <row r="15" spans="1:25" ht="13.5">
      <c r="A15" s="41" t="s">
        <v>18</v>
      </c>
      <c r="B15" s="69" t="s">
        <v>8</v>
      </c>
      <c r="C15" s="69"/>
      <c r="D15" s="69"/>
      <c r="E15" s="69"/>
      <c r="F15" s="19">
        <f aca="true" t="shared" si="2" ref="F15:V15">F25+F50</f>
        <v>23688036.28</v>
      </c>
      <c r="G15" s="19">
        <f t="shared" si="2"/>
        <v>9241122.17</v>
      </c>
      <c r="H15" s="19">
        <f t="shared" si="2"/>
        <v>6319247.44</v>
      </c>
      <c r="I15" s="19">
        <f t="shared" si="2"/>
        <v>463000</v>
      </c>
      <c r="J15" s="19">
        <f t="shared" si="2"/>
        <v>794666.67</v>
      </c>
      <c r="K15" s="19">
        <f t="shared" si="2"/>
        <v>766666.67</v>
      </c>
      <c r="L15" s="19">
        <f t="shared" si="2"/>
        <v>738666.67</v>
      </c>
      <c r="M15" s="19">
        <f t="shared" si="2"/>
        <v>710666.67</v>
      </c>
      <c r="N15" s="19">
        <f t="shared" si="2"/>
        <v>682666.67</v>
      </c>
      <c r="O15" s="19">
        <f t="shared" si="2"/>
        <v>654666.67</v>
      </c>
      <c r="P15" s="19">
        <f t="shared" si="2"/>
        <v>626666.67</v>
      </c>
      <c r="Q15" s="19">
        <f t="shared" si="2"/>
        <v>598666.67</v>
      </c>
      <c r="R15" s="19">
        <f t="shared" si="2"/>
        <v>570666.67</v>
      </c>
      <c r="S15" s="19">
        <f t="shared" si="2"/>
        <v>542666.67</v>
      </c>
      <c r="T15" s="19">
        <f t="shared" si="2"/>
        <v>514666.67</v>
      </c>
      <c r="U15" s="19">
        <f t="shared" si="2"/>
        <v>353333.3</v>
      </c>
      <c r="V15" s="19">
        <f t="shared" si="2"/>
        <v>23578036.28</v>
      </c>
      <c r="Y15" s="13"/>
    </row>
    <row r="16" spans="1:24" ht="57" customHeight="1">
      <c r="A16" s="41" t="s">
        <v>19</v>
      </c>
      <c r="B16" s="78" t="s">
        <v>55</v>
      </c>
      <c r="C16" s="78"/>
      <c r="D16" s="78"/>
      <c r="E16" s="78"/>
      <c r="F16" s="18">
        <f aca="true" t="shared" si="3" ref="F16:V16">F17+F25</f>
        <v>18706178.7</v>
      </c>
      <c r="G16" s="18">
        <f t="shared" si="3"/>
        <v>10558900.1</v>
      </c>
      <c r="H16" s="18">
        <f t="shared" si="3"/>
        <v>7100311.210000001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  <c r="T16" s="18">
        <f t="shared" si="3"/>
        <v>0</v>
      </c>
      <c r="U16" s="18">
        <f t="shared" si="3"/>
        <v>0</v>
      </c>
      <c r="V16" s="18">
        <f t="shared" si="3"/>
        <v>16985373.31</v>
      </c>
      <c r="X16" s="13"/>
    </row>
    <row r="17" spans="1:24" ht="13.5">
      <c r="A17" s="43" t="s">
        <v>51</v>
      </c>
      <c r="B17" s="80" t="s">
        <v>9</v>
      </c>
      <c r="C17" s="80"/>
      <c r="D17" s="80"/>
      <c r="E17" s="80"/>
      <c r="F17" s="19">
        <f aca="true" t="shared" si="4" ref="F17:V17">SUM(F19:F24)</f>
        <v>4021809.09</v>
      </c>
      <c r="G17" s="19">
        <f t="shared" si="4"/>
        <v>1755777.93</v>
      </c>
      <c r="H17" s="19">
        <f t="shared" si="4"/>
        <v>1219063.77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0</v>
      </c>
      <c r="U17" s="19">
        <f t="shared" si="4"/>
        <v>0</v>
      </c>
      <c r="V17" s="19">
        <f t="shared" si="4"/>
        <v>2301003.7</v>
      </c>
      <c r="X17" s="13"/>
    </row>
    <row r="18" spans="1:24" ht="28.5" customHeight="1">
      <c r="A18" s="41"/>
      <c r="B18" s="47" t="s">
        <v>50</v>
      </c>
      <c r="C18" s="48"/>
      <c r="D18" s="48"/>
      <c r="E18" s="4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13"/>
    </row>
    <row r="19" spans="1:26" s="10" customFormat="1" ht="141" customHeight="1">
      <c r="A19" s="41" t="s">
        <v>49</v>
      </c>
      <c r="B19" s="20" t="s">
        <v>66</v>
      </c>
      <c r="C19" s="25" t="s">
        <v>11</v>
      </c>
      <c r="D19" s="21">
        <v>2012</v>
      </c>
      <c r="E19" s="21">
        <v>2015</v>
      </c>
      <c r="F19" s="24">
        <v>938884</v>
      </c>
      <c r="G19" s="24">
        <v>261006.5</v>
      </c>
      <c r="H19" s="22">
        <v>249566.61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>
        <f>SUM(G19:J19)</f>
        <v>510573.11</v>
      </c>
      <c r="W19" s="52"/>
      <c r="X19" s="30"/>
      <c r="Y19" s="30"/>
      <c r="Z19" s="30"/>
    </row>
    <row r="20" spans="1:26" s="27" customFormat="1" ht="129" customHeight="1">
      <c r="A20" s="41" t="s">
        <v>20</v>
      </c>
      <c r="B20" s="20" t="s">
        <v>67</v>
      </c>
      <c r="C20" s="25" t="s">
        <v>14</v>
      </c>
      <c r="D20" s="21">
        <v>2013</v>
      </c>
      <c r="E20" s="21">
        <v>2015</v>
      </c>
      <c r="F20" s="24">
        <v>841994.5</v>
      </c>
      <c r="G20" s="24">
        <v>422070</v>
      </c>
      <c r="H20" s="24">
        <v>72298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67368</v>
      </c>
      <c r="W20" s="52"/>
      <c r="X20" s="32"/>
      <c r="Z20" s="31"/>
    </row>
    <row r="21" spans="1:26" s="10" customFormat="1" ht="183" customHeight="1">
      <c r="A21" s="41" t="s">
        <v>21</v>
      </c>
      <c r="B21" s="20" t="s">
        <v>68</v>
      </c>
      <c r="C21" s="25" t="s">
        <v>48</v>
      </c>
      <c r="D21" s="21">
        <v>2013</v>
      </c>
      <c r="E21" s="21">
        <v>2015</v>
      </c>
      <c r="F21" s="24">
        <v>542024</v>
      </c>
      <c r="G21" s="24">
        <v>192024</v>
      </c>
      <c r="H21" s="22">
        <v>103970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>
        <v>49156</v>
      </c>
      <c r="W21" s="52"/>
      <c r="X21" s="32"/>
      <c r="Z21" s="30"/>
    </row>
    <row r="22" spans="1:26" s="10" customFormat="1" ht="120.75" customHeight="1">
      <c r="A22" s="41" t="s">
        <v>22</v>
      </c>
      <c r="B22" s="20" t="s">
        <v>64</v>
      </c>
      <c r="C22" s="25" t="s">
        <v>11</v>
      </c>
      <c r="D22" s="21">
        <v>2014</v>
      </c>
      <c r="E22" s="21">
        <v>2015</v>
      </c>
      <c r="F22" s="24">
        <f>SUM(G22:H22)</f>
        <v>1614228.59</v>
      </c>
      <c r="G22" s="24">
        <v>837935.03</v>
      </c>
      <c r="H22" s="22">
        <v>776293.56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>
        <f>SUM(G22:U22)</f>
        <v>1614228.59</v>
      </c>
      <c r="W22" s="52"/>
      <c r="X22" s="32"/>
      <c r="Z22" s="30"/>
    </row>
    <row r="23" spans="1:24" s="10" customFormat="1" ht="40.5" customHeight="1">
      <c r="A23" s="41"/>
      <c r="B23" s="47" t="s">
        <v>53</v>
      </c>
      <c r="C23" s="20"/>
      <c r="D23" s="21"/>
      <c r="E23" s="21"/>
      <c r="F23" s="24"/>
      <c r="G23" s="2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52"/>
      <c r="X23" s="30"/>
    </row>
    <row r="24" spans="1:26" s="27" customFormat="1" ht="105" customHeight="1">
      <c r="A24" s="41" t="s">
        <v>63</v>
      </c>
      <c r="B24" s="20" t="s">
        <v>69</v>
      </c>
      <c r="C24" s="25" t="s">
        <v>54</v>
      </c>
      <c r="D24" s="21">
        <v>2013</v>
      </c>
      <c r="E24" s="21">
        <v>2015</v>
      </c>
      <c r="F24" s="24">
        <v>84678</v>
      </c>
      <c r="G24" s="24">
        <v>42742.4</v>
      </c>
      <c r="H24" s="22">
        <v>16935.6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59678</v>
      </c>
      <c r="W24" s="52"/>
      <c r="X24" s="30"/>
      <c r="Y24" s="31"/>
      <c r="Z24" s="31"/>
    </row>
    <row r="25" spans="1:24" s="10" customFormat="1" ht="20.25" customHeight="1">
      <c r="A25" s="43" t="s">
        <v>52</v>
      </c>
      <c r="B25" s="45" t="s">
        <v>23</v>
      </c>
      <c r="C25" s="23"/>
      <c r="D25" s="21"/>
      <c r="E25" s="21"/>
      <c r="F25" s="24">
        <f aca="true" t="shared" si="5" ref="F25:V25">F27</f>
        <v>14684369.61</v>
      </c>
      <c r="G25" s="24">
        <f t="shared" si="5"/>
        <v>8803122.17</v>
      </c>
      <c r="H25" s="24">
        <f t="shared" si="5"/>
        <v>5881247.44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24">
        <f t="shared" si="5"/>
        <v>0</v>
      </c>
      <c r="N25" s="24">
        <f t="shared" si="5"/>
        <v>0</v>
      </c>
      <c r="O25" s="24">
        <f t="shared" si="5"/>
        <v>0</v>
      </c>
      <c r="P25" s="24">
        <f t="shared" si="5"/>
        <v>0</v>
      </c>
      <c r="Q25" s="24">
        <f t="shared" si="5"/>
        <v>0</v>
      </c>
      <c r="R25" s="24">
        <f t="shared" si="5"/>
        <v>0</v>
      </c>
      <c r="S25" s="24">
        <f t="shared" si="5"/>
        <v>0</v>
      </c>
      <c r="T25" s="24">
        <f t="shared" si="5"/>
        <v>0</v>
      </c>
      <c r="U25" s="24">
        <f t="shared" si="5"/>
        <v>0</v>
      </c>
      <c r="V25" s="24">
        <f t="shared" si="5"/>
        <v>14684369.61</v>
      </c>
      <c r="W25" s="52"/>
      <c r="X25" s="32"/>
    </row>
    <row r="26" spans="1:24" s="10" customFormat="1" ht="53.25" customHeight="1">
      <c r="A26" s="43"/>
      <c r="B26" s="45" t="s">
        <v>56</v>
      </c>
      <c r="C26" s="23"/>
      <c r="D26" s="21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52"/>
      <c r="X26" s="32"/>
    </row>
    <row r="27" spans="1:25" ht="89.25">
      <c r="A27" s="41" t="s">
        <v>57</v>
      </c>
      <c r="B27" s="55" t="s">
        <v>70</v>
      </c>
      <c r="C27" s="29" t="s">
        <v>11</v>
      </c>
      <c r="D27" s="21">
        <v>2014</v>
      </c>
      <c r="E27" s="49">
        <v>2015</v>
      </c>
      <c r="F27" s="22">
        <v>14684369.61</v>
      </c>
      <c r="G27" s="22">
        <v>8803122.17</v>
      </c>
      <c r="H27" s="22">
        <v>5881247.44</v>
      </c>
      <c r="I27" s="2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22">
        <v>14684369.61</v>
      </c>
      <c r="W27" s="52"/>
      <c r="X27" s="13"/>
      <c r="Y27" s="13"/>
    </row>
    <row r="28" spans="1:24" s="10" customFormat="1" ht="42" customHeight="1">
      <c r="A28" s="41" t="s">
        <v>24</v>
      </c>
      <c r="B28" s="78" t="s">
        <v>25</v>
      </c>
      <c r="C28" s="78"/>
      <c r="D28" s="78"/>
      <c r="E28" s="78"/>
      <c r="F28" s="26">
        <f aca="true" t="shared" si="6" ref="F28:V28">+F29+F30</f>
        <v>0</v>
      </c>
      <c r="G28" s="26">
        <f t="shared" si="6"/>
        <v>0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26">
        <f t="shared" si="6"/>
        <v>0</v>
      </c>
      <c r="N28" s="26">
        <f t="shared" si="6"/>
        <v>0</v>
      </c>
      <c r="O28" s="26">
        <f t="shared" si="6"/>
        <v>0</v>
      </c>
      <c r="P28" s="26">
        <f t="shared" si="6"/>
        <v>0</v>
      </c>
      <c r="Q28" s="26">
        <f t="shared" si="6"/>
        <v>0</v>
      </c>
      <c r="R28" s="26">
        <f t="shared" si="6"/>
        <v>0</v>
      </c>
      <c r="S28" s="26">
        <f t="shared" si="6"/>
        <v>0</v>
      </c>
      <c r="T28" s="26">
        <f t="shared" si="6"/>
        <v>0</v>
      </c>
      <c r="U28" s="26">
        <f t="shared" si="6"/>
        <v>0</v>
      </c>
      <c r="V28" s="26">
        <f t="shared" si="6"/>
        <v>0</v>
      </c>
      <c r="W28" s="52"/>
      <c r="X28" s="32"/>
    </row>
    <row r="29" spans="1:24" s="10" customFormat="1" ht="16.5" customHeight="1">
      <c r="A29" s="41" t="s">
        <v>26</v>
      </c>
      <c r="B29" s="79" t="s">
        <v>7</v>
      </c>
      <c r="C29" s="79"/>
      <c r="D29" s="79"/>
      <c r="E29" s="79"/>
      <c r="F29" s="24">
        <v>0</v>
      </c>
      <c r="G29" s="24">
        <v>0</v>
      </c>
      <c r="H29" s="24"/>
      <c r="I29" s="24"/>
      <c r="J29" s="24"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0</v>
      </c>
      <c r="W29" s="52"/>
      <c r="X29" s="32"/>
    </row>
    <row r="30" spans="1:24" s="10" customFormat="1" ht="16.5" customHeight="1">
      <c r="A30" s="41" t="s">
        <v>27</v>
      </c>
      <c r="B30" s="79" t="s">
        <v>8</v>
      </c>
      <c r="C30" s="79"/>
      <c r="D30" s="79"/>
      <c r="E30" s="79"/>
      <c r="F30" s="24">
        <v>0</v>
      </c>
      <c r="G30" s="24">
        <v>0</v>
      </c>
      <c r="H30" s="24"/>
      <c r="I30" s="24"/>
      <c r="J30" s="24">
        <v>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>
        <v>0</v>
      </c>
      <c r="W30" s="52"/>
      <c r="X30" s="32"/>
    </row>
    <row r="31" spans="1:24" s="2" customFormat="1" ht="27.75" customHeight="1">
      <c r="A31" s="41" t="s">
        <v>46</v>
      </c>
      <c r="B31" s="78" t="s">
        <v>28</v>
      </c>
      <c r="C31" s="78"/>
      <c r="D31" s="78"/>
      <c r="E31" s="78"/>
      <c r="F31" s="26">
        <f aca="true" t="shared" si="7" ref="F31:V31">F32+F50</f>
        <v>58370988.94</v>
      </c>
      <c r="G31" s="26">
        <f t="shared" si="7"/>
        <v>22725193.52</v>
      </c>
      <c r="H31" s="26">
        <f t="shared" si="7"/>
        <v>15703007.129999999</v>
      </c>
      <c r="I31" s="26">
        <f t="shared" si="7"/>
        <v>3018863</v>
      </c>
      <c r="J31" s="26">
        <f t="shared" si="7"/>
        <v>2203727.67</v>
      </c>
      <c r="K31" s="26">
        <f t="shared" si="7"/>
        <v>766666.67</v>
      </c>
      <c r="L31" s="26">
        <f t="shared" si="7"/>
        <v>738666.67</v>
      </c>
      <c r="M31" s="26">
        <f t="shared" si="7"/>
        <v>710666.67</v>
      </c>
      <c r="N31" s="26">
        <f t="shared" si="7"/>
        <v>682666.67</v>
      </c>
      <c r="O31" s="26">
        <f t="shared" si="7"/>
        <v>654666.67</v>
      </c>
      <c r="P31" s="26">
        <f t="shared" si="7"/>
        <v>626666.67</v>
      </c>
      <c r="Q31" s="26">
        <f t="shared" si="7"/>
        <v>598666.67</v>
      </c>
      <c r="R31" s="26">
        <f t="shared" si="7"/>
        <v>570666.67</v>
      </c>
      <c r="S31" s="26">
        <f t="shared" si="7"/>
        <v>542666.67</v>
      </c>
      <c r="T31" s="26">
        <f t="shared" si="7"/>
        <v>514666.67</v>
      </c>
      <c r="U31" s="26">
        <f t="shared" si="7"/>
        <v>353333.3</v>
      </c>
      <c r="V31" s="26">
        <f t="shared" si="7"/>
        <v>49228115.51</v>
      </c>
      <c r="W31" s="52"/>
      <c r="X31" s="32"/>
    </row>
    <row r="32" spans="1:24" s="2" customFormat="1" ht="16.5" customHeight="1">
      <c r="A32" s="43" t="s">
        <v>29</v>
      </c>
      <c r="B32" s="77" t="s">
        <v>7</v>
      </c>
      <c r="C32" s="77"/>
      <c r="D32" s="77"/>
      <c r="E32" s="77"/>
      <c r="F32" s="24">
        <f>SUM(F33:F49)</f>
        <v>49367322.269999996</v>
      </c>
      <c r="G32" s="24">
        <f aca="true" t="shared" si="8" ref="G32:V32">SUM(G33:G49)</f>
        <v>22287193.52</v>
      </c>
      <c r="H32" s="24">
        <f t="shared" si="8"/>
        <v>15265007.129999999</v>
      </c>
      <c r="I32" s="24">
        <f t="shared" si="8"/>
        <v>2555863</v>
      </c>
      <c r="J32" s="24">
        <f t="shared" si="8"/>
        <v>1409061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4">
        <f t="shared" si="8"/>
        <v>0</v>
      </c>
      <c r="R32" s="24">
        <f t="shared" si="8"/>
        <v>0</v>
      </c>
      <c r="S32" s="24">
        <f t="shared" si="8"/>
        <v>0</v>
      </c>
      <c r="T32" s="24">
        <f t="shared" si="8"/>
        <v>0</v>
      </c>
      <c r="U32" s="24">
        <f t="shared" si="8"/>
        <v>0</v>
      </c>
      <c r="V32" s="24">
        <f t="shared" si="8"/>
        <v>40334448.839999996</v>
      </c>
      <c r="W32" s="52"/>
      <c r="X32" s="32"/>
    </row>
    <row r="33" spans="1:29" s="2" customFormat="1" ht="117.75" customHeight="1">
      <c r="A33" s="41" t="s">
        <v>30</v>
      </c>
      <c r="B33" s="20" t="s">
        <v>71</v>
      </c>
      <c r="C33" s="29" t="s">
        <v>11</v>
      </c>
      <c r="D33" s="21">
        <v>2013</v>
      </c>
      <c r="E33" s="21">
        <v>2015</v>
      </c>
      <c r="F33" s="24">
        <v>90000</v>
      </c>
      <c r="G33" s="24">
        <v>45000</v>
      </c>
      <c r="H33" s="24">
        <v>45000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v>53100</v>
      </c>
      <c r="W33" s="52"/>
      <c r="X33" s="32"/>
      <c r="Y33" s="11"/>
      <c r="Z33" s="11"/>
      <c r="AC33" s="11"/>
    </row>
    <row r="34" spans="1:29" s="2" customFormat="1" ht="54.75" customHeight="1">
      <c r="A34" s="41" t="s">
        <v>31</v>
      </c>
      <c r="B34" s="28" t="s">
        <v>72</v>
      </c>
      <c r="C34" s="29" t="s">
        <v>11</v>
      </c>
      <c r="D34" s="21">
        <v>2012</v>
      </c>
      <c r="E34" s="21">
        <v>2017</v>
      </c>
      <c r="F34" s="24">
        <v>255750</v>
      </c>
      <c r="G34" s="24">
        <v>57150</v>
      </c>
      <c r="H34" s="24">
        <v>57150</v>
      </c>
      <c r="I34" s="24">
        <v>57150</v>
      </c>
      <c r="J34" s="24">
        <v>19050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2">
        <f>SUM(G34:J34)</f>
        <v>190500</v>
      </c>
      <c r="W34" s="52"/>
      <c r="X34" s="32"/>
      <c r="Y34" s="11"/>
      <c r="Z34" s="11"/>
      <c r="AA34" s="11"/>
      <c r="AB34" s="11"/>
      <c r="AC34" s="11"/>
    </row>
    <row r="35" spans="1:26" s="2" customFormat="1" ht="54" customHeight="1">
      <c r="A35" s="41" t="s">
        <v>32</v>
      </c>
      <c r="B35" s="28" t="s">
        <v>73</v>
      </c>
      <c r="C35" s="29" t="s">
        <v>11</v>
      </c>
      <c r="D35" s="21">
        <v>2012</v>
      </c>
      <c r="E35" s="21">
        <v>2015</v>
      </c>
      <c r="F35" s="24">
        <v>316421.19</v>
      </c>
      <c r="G35" s="24">
        <v>142817.76</v>
      </c>
      <c r="H35" s="24">
        <v>36345.27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2">
        <v>0</v>
      </c>
      <c r="W35" s="52"/>
      <c r="X35" s="32"/>
      <c r="Y35" s="11"/>
      <c r="Z35" s="11"/>
    </row>
    <row r="36" spans="1:26" s="2" customFormat="1" ht="41.25" customHeight="1">
      <c r="A36" s="41" t="s">
        <v>33</v>
      </c>
      <c r="B36" s="28" t="s">
        <v>74</v>
      </c>
      <c r="C36" s="29" t="s">
        <v>11</v>
      </c>
      <c r="D36" s="21">
        <v>2012</v>
      </c>
      <c r="E36" s="21">
        <v>2015</v>
      </c>
      <c r="F36" s="24">
        <v>578894.58</v>
      </c>
      <c r="G36" s="24">
        <v>192964.86</v>
      </c>
      <c r="H36" s="24">
        <v>203702.76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2">
        <v>0</v>
      </c>
      <c r="W36" s="52"/>
      <c r="X36" s="32"/>
      <c r="Z36" s="11"/>
    </row>
    <row r="37" spans="1:27" s="2" customFormat="1" ht="219.75" customHeight="1">
      <c r="A37" s="41" t="s">
        <v>34</v>
      </c>
      <c r="B37" s="28" t="s">
        <v>75</v>
      </c>
      <c r="C37" s="29" t="s">
        <v>11</v>
      </c>
      <c r="D37" s="21">
        <v>2012</v>
      </c>
      <c r="E37" s="21">
        <v>2016</v>
      </c>
      <c r="F37" s="24">
        <v>667000</v>
      </c>
      <c r="G37" s="24">
        <v>170000</v>
      </c>
      <c r="H37" s="24">
        <v>185000</v>
      </c>
      <c r="I37" s="24">
        <v>190000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2">
        <v>25669.4</v>
      </c>
      <c r="W37" s="52"/>
      <c r="X37" s="32"/>
      <c r="Y37" s="11"/>
      <c r="Z37" s="11"/>
      <c r="AA37" s="11"/>
    </row>
    <row r="38" spans="1:26" s="2" customFormat="1" ht="53.25" customHeight="1">
      <c r="A38" s="41" t="s">
        <v>35</v>
      </c>
      <c r="B38" s="28" t="s">
        <v>76</v>
      </c>
      <c r="C38" s="29" t="s">
        <v>11</v>
      </c>
      <c r="D38" s="21">
        <v>2013</v>
      </c>
      <c r="E38" s="21">
        <v>2015</v>
      </c>
      <c r="F38" s="24">
        <v>31230200</v>
      </c>
      <c r="G38" s="24">
        <v>16000000</v>
      </c>
      <c r="H38" s="24">
        <v>8000000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2">
        <v>24000000</v>
      </c>
      <c r="W38" s="52"/>
      <c r="X38" s="32"/>
      <c r="Z38" s="11"/>
    </row>
    <row r="39" spans="1:27" s="2" customFormat="1" ht="156" customHeight="1">
      <c r="A39" s="41" t="s">
        <v>36</v>
      </c>
      <c r="B39" s="28" t="s">
        <v>77</v>
      </c>
      <c r="C39" s="29" t="s">
        <v>11</v>
      </c>
      <c r="D39" s="21">
        <v>2013</v>
      </c>
      <c r="E39" s="21">
        <v>2017</v>
      </c>
      <c r="F39" s="24">
        <v>80000</v>
      </c>
      <c r="G39" s="24">
        <v>14000</v>
      </c>
      <c r="H39" s="24">
        <v>16000</v>
      </c>
      <c r="I39" s="24">
        <v>18000</v>
      </c>
      <c r="J39" s="24">
        <v>20000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2">
        <v>17385.44</v>
      </c>
      <c r="W39" s="52"/>
      <c r="X39" s="32"/>
      <c r="AA39" s="11"/>
    </row>
    <row r="40" spans="1:29" s="2" customFormat="1" ht="39.75" customHeight="1">
      <c r="A40" s="41" t="s">
        <v>37</v>
      </c>
      <c r="B40" s="28" t="s">
        <v>78</v>
      </c>
      <c r="C40" s="29" t="s">
        <v>11</v>
      </c>
      <c r="D40" s="21">
        <v>2013</v>
      </c>
      <c r="E40" s="21">
        <v>2016</v>
      </c>
      <c r="F40" s="24">
        <v>360000</v>
      </c>
      <c r="G40" s="24">
        <v>90000</v>
      </c>
      <c r="H40" s="24">
        <v>90000</v>
      </c>
      <c r="I40" s="24">
        <v>90000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>
        <v>270000</v>
      </c>
      <c r="W40" s="52"/>
      <c r="X40" s="32"/>
      <c r="AA40" s="11"/>
      <c r="AC40" s="11"/>
    </row>
    <row r="41" spans="1:29" s="2" customFormat="1" ht="59.25" customHeight="1">
      <c r="A41" s="41" t="s">
        <v>58</v>
      </c>
      <c r="B41" s="28" t="s">
        <v>60</v>
      </c>
      <c r="C41" s="29" t="s">
        <v>11</v>
      </c>
      <c r="D41" s="21">
        <v>2013</v>
      </c>
      <c r="E41" s="21">
        <v>2015</v>
      </c>
      <c r="F41" s="24">
        <v>2416501.67</v>
      </c>
      <c r="G41" s="24">
        <v>1146886.35</v>
      </c>
      <c r="H41" s="24">
        <v>1263415.32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2410301.67</v>
      </c>
      <c r="W41" s="52"/>
      <c r="X41" s="32"/>
      <c r="Z41" s="11"/>
      <c r="AC41" s="11"/>
    </row>
    <row r="42" spans="1:29" s="2" customFormat="1" ht="67.5" customHeight="1">
      <c r="A42" s="41" t="s">
        <v>38</v>
      </c>
      <c r="B42" s="28" t="s">
        <v>61</v>
      </c>
      <c r="C42" s="29" t="s">
        <v>11</v>
      </c>
      <c r="D42" s="21">
        <v>2013</v>
      </c>
      <c r="E42" s="21">
        <v>2015</v>
      </c>
      <c r="F42" s="24">
        <v>3700000</v>
      </c>
      <c r="G42" s="24">
        <v>1800000</v>
      </c>
      <c r="H42" s="24">
        <v>1900000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3700000</v>
      </c>
      <c r="W42" s="52"/>
      <c r="X42" s="32"/>
      <c r="AC42" s="11"/>
    </row>
    <row r="43" spans="1:29" s="27" customFormat="1" ht="91.5" customHeight="1">
      <c r="A43" s="51" t="s">
        <v>39</v>
      </c>
      <c r="B43" s="28" t="s">
        <v>84</v>
      </c>
      <c r="C43" s="29" t="s">
        <v>11</v>
      </c>
      <c r="D43" s="21">
        <v>2013</v>
      </c>
      <c r="E43" s="21">
        <v>2017</v>
      </c>
      <c r="F43" s="24">
        <v>3530000</v>
      </c>
      <c r="G43" s="24">
        <v>850000</v>
      </c>
      <c r="H43" s="24">
        <v>870000</v>
      </c>
      <c r="I43" s="24">
        <v>890000</v>
      </c>
      <c r="J43" s="24">
        <v>920000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3530000</v>
      </c>
      <c r="W43" s="52"/>
      <c r="X43" s="31"/>
      <c r="AC43" s="31"/>
    </row>
    <row r="44" spans="1:29" s="27" customFormat="1" ht="68.25" customHeight="1">
      <c r="A44" s="51" t="s">
        <v>40</v>
      </c>
      <c r="B44" s="28" t="s">
        <v>65</v>
      </c>
      <c r="C44" s="29" t="s">
        <v>11</v>
      </c>
      <c r="D44" s="21">
        <v>2013</v>
      </c>
      <c r="E44" s="21">
        <v>2015</v>
      </c>
      <c r="F44" s="24">
        <v>43522.5</v>
      </c>
      <c r="G44" s="24">
        <v>32287.5</v>
      </c>
      <c r="H44" s="24">
        <v>6172.5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38460</v>
      </c>
      <c r="W44" s="52"/>
      <c r="X44" s="31"/>
      <c r="Z44" s="31"/>
      <c r="AC44" s="31"/>
    </row>
    <row r="45" spans="1:29" s="27" customFormat="1" ht="29.25" customHeight="1">
      <c r="A45" s="51" t="s">
        <v>41</v>
      </c>
      <c r="B45" s="59" t="s">
        <v>79</v>
      </c>
      <c r="C45" s="29" t="s">
        <v>11</v>
      </c>
      <c r="D45" s="21">
        <v>2013</v>
      </c>
      <c r="E45" s="21">
        <v>2017</v>
      </c>
      <c r="F45" s="60">
        <f>4268734-37000-18000</f>
        <v>4213734</v>
      </c>
      <c r="G45" s="60">
        <f>1235473-37000</f>
        <v>1198473</v>
      </c>
      <c r="H45" s="60">
        <f>1272537-18000</f>
        <v>1254537</v>
      </c>
      <c r="I45" s="24">
        <v>1310713</v>
      </c>
      <c r="J45" s="24">
        <v>450011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60">
        <f>4268734-37000-18000</f>
        <v>4213734</v>
      </c>
      <c r="W45" s="52"/>
      <c r="X45" s="31"/>
      <c r="AC45" s="31"/>
    </row>
    <row r="46" spans="1:29" s="27" customFormat="1" ht="54" customHeight="1">
      <c r="A46" s="51" t="s">
        <v>42</v>
      </c>
      <c r="B46" s="28" t="s">
        <v>80</v>
      </c>
      <c r="C46" s="29" t="s">
        <v>11</v>
      </c>
      <c r="D46" s="21">
        <v>2014</v>
      </c>
      <c r="E46" s="21">
        <v>2015</v>
      </c>
      <c r="F46" s="24">
        <v>46500</v>
      </c>
      <c r="G46" s="24">
        <v>34000</v>
      </c>
      <c r="H46" s="24">
        <v>12500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>
        <f>SUM(G46:I46)</f>
        <v>46500</v>
      </c>
      <c r="W46" s="52"/>
      <c r="X46" s="31"/>
      <c r="AC46" s="31"/>
    </row>
    <row r="47" spans="1:29" s="27" customFormat="1" ht="49.5" customHeight="1">
      <c r="A47" s="51" t="s">
        <v>43</v>
      </c>
      <c r="B47" s="28" t="s">
        <v>81</v>
      </c>
      <c r="C47" s="29" t="s">
        <v>11</v>
      </c>
      <c r="D47" s="21">
        <v>2013</v>
      </c>
      <c r="E47" s="21">
        <v>2015</v>
      </c>
      <c r="F47" s="24">
        <v>337500</v>
      </c>
      <c r="G47" s="24">
        <v>270000</v>
      </c>
      <c r="H47" s="24">
        <v>67500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>
        <v>337500</v>
      </c>
      <c r="W47" s="52"/>
      <c r="X47" s="31"/>
      <c r="AC47" s="31"/>
    </row>
    <row r="48" spans="1:29" s="27" customFormat="1" ht="54" customHeight="1">
      <c r="A48" s="51" t="s">
        <v>85</v>
      </c>
      <c r="B48" s="28" t="s">
        <v>86</v>
      </c>
      <c r="C48" s="29" t="s">
        <v>11</v>
      </c>
      <c r="D48" s="21">
        <v>2014</v>
      </c>
      <c r="E48" s="21">
        <v>2015</v>
      </c>
      <c r="F48" s="24">
        <f>SUM(G48:H48)</f>
        <v>1446298.33</v>
      </c>
      <c r="G48" s="24">
        <v>206614.05</v>
      </c>
      <c r="H48" s="24">
        <v>1239684.28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>
        <f>SUM(G48:U48)</f>
        <v>1446298.33</v>
      </c>
      <c r="W48" s="52"/>
      <c r="X48" s="31"/>
      <c r="AC48" s="31"/>
    </row>
    <row r="49" spans="1:29" s="27" customFormat="1" ht="92.25" customHeight="1">
      <c r="A49" s="61" t="s">
        <v>89</v>
      </c>
      <c r="B49" s="59" t="s">
        <v>90</v>
      </c>
      <c r="C49" s="62" t="s">
        <v>11</v>
      </c>
      <c r="D49" s="63">
        <v>2014</v>
      </c>
      <c r="E49" s="63">
        <v>2015</v>
      </c>
      <c r="F49" s="60">
        <f>SUM(G49:H49)</f>
        <v>55000</v>
      </c>
      <c r="G49" s="60">
        <v>37000</v>
      </c>
      <c r="H49" s="60">
        <v>18000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60">
        <v>55000</v>
      </c>
      <c r="W49" s="52"/>
      <c r="X49" s="31"/>
      <c r="AC49" s="31"/>
    </row>
    <row r="50" spans="1:25" s="2" customFormat="1" ht="19.5" customHeight="1">
      <c r="A50" s="43" t="s">
        <v>44</v>
      </c>
      <c r="B50" s="44" t="s">
        <v>23</v>
      </c>
      <c r="C50" s="29"/>
      <c r="D50" s="21"/>
      <c r="E50" s="21"/>
      <c r="F50" s="24">
        <f aca="true" t="shared" si="9" ref="F50:V50">SUM(F51:F52)</f>
        <v>9003666.67</v>
      </c>
      <c r="G50" s="24">
        <f t="shared" si="9"/>
        <v>438000</v>
      </c>
      <c r="H50" s="24">
        <f t="shared" si="9"/>
        <v>438000</v>
      </c>
      <c r="I50" s="24">
        <f t="shared" si="9"/>
        <v>463000</v>
      </c>
      <c r="J50" s="24">
        <f t="shared" si="9"/>
        <v>794666.67</v>
      </c>
      <c r="K50" s="24">
        <f t="shared" si="9"/>
        <v>766666.67</v>
      </c>
      <c r="L50" s="24">
        <f t="shared" si="9"/>
        <v>738666.67</v>
      </c>
      <c r="M50" s="24">
        <f t="shared" si="9"/>
        <v>710666.67</v>
      </c>
      <c r="N50" s="24">
        <f t="shared" si="9"/>
        <v>682666.67</v>
      </c>
      <c r="O50" s="24">
        <f t="shared" si="9"/>
        <v>654666.67</v>
      </c>
      <c r="P50" s="24">
        <f t="shared" si="9"/>
        <v>626666.67</v>
      </c>
      <c r="Q50" s="24">
        <f t="shared" si="9"/>
        <v>598666.67</v>
      </c>
      <c r="R50" s="24">
        <f t="shared" si="9"/>
        <v>570666.67</v>
      </c>
      <c r="S50" s="24">
        <f t="shared" si="9"/>
        <v>542666.67</v>
      </c>
      <c r="T50" s="24">
        <f t="shared" si="9"/>
        <v>514666.67</v>
      </c>
      <c r="U50" s="24">
        <f t="shared" si="9"/>
        <v>353333.3</v>
      </c>
      <c r="V50" s="24">
        <f t="shared" si="9"/>
        <v>8893666.67</v>
      </c>
      <c r="W50" s="52"/>
      <c r="X50" s="32"/>
      <c r="Y50" s="11"/>
    </row>
    <row r="51" spans="1:29" s="2" customFormat="1" ht="39" customHeight="1">
      <c r="A51" s="41" t="s">
        <v>45</v>
      </c>
      <c r="B51" s="28" t="s">
        <v>82</v>
      </c>
      <c r="C51" s="29" t="s">
        <v>11</v>
      </c>
      <c r="D51" s="21">
        <v>2013</v>
      </c>
      <c r="E51" s="21">
        <v>2016</v>
      </c>
      <c r="F51" s="24">
        <v>465000</v>
      </c>
      <c r="G51" s="24">
        <v>110000</v>
      </c>
      <c r="H51" s="24">
        <v>110000</v>
      </c>
      <c r="I51" s="24">
        <f>110000+25000</f>
        <v>135000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>
        <f>G51+H51+I51</f>
        <v>355000</v>
      </c>
      <c r="W51" s="52"/>
      <c r="X51" s="32"/>
      <c r="AA51" s="11"/>
      <c r="AC51" s="11"/>
    </row>
    <row r="52" spans="1:23" ht="63.75">
      <c r="A52" s="41" t="s">
        <v>59</v>
      </c>
      <c r="B52" s="55" t="s">
        <v>83</v>
      </c>
      <c r="C52" s="29" t="s">
        <v>11</v>
      </c>
      <c r="D52" s="21">
        <v>2013</v>
      </c>
      <c r="E52" s="49">
        <v>2028</v>
      </c>
      <c r="F52" s="22">
        <v>8538666.67</v>
      </c>
      <c r="G52" s="22">
        <v>328000</v>
      </c>
      <c r="H52" s="22">
        <v>328000</v>
      </c>
      <c r="I52" s="22">
        <v>328000</v>
      </c>
      <c r="J52" s="22">
        <v>794666.67</v>
      </c>
      <c r="K52" s="22">
        <v>766666.67</v>
      </c>
      <c r="L52" s="22">
        <v>738666.67</v>
      </c>
      <c r="M52" s="22">
        <v>710666.67</v>
      </c>
      <c r="N52" s="22">
        <v>682666.67</v>
      </c>
      <c r="O52" s="22">
        <v>654666.67</v>
      </c>
      <c r="P52" s="22">
        <v>626666.67</v>
      </c>
      <c r="Q52" s="22">
        <v>598666.67</v>
      </c>
      <c r="R52" s="22">
        <v>570666.67</v>
      </c>
      <c r="S52" s="22">
        <v>542666.67</v>
      </c>
      <c r="T52" s="22">
        <v>514666.67</v>
      </c>
      <c r="U52" s="22">
        <v>353333.3</v>
      </c>
      <c r="V52" s="22">
        <f>SUM(G52:U52)</f>
        <v>8538666.67</v>
      </c>
      <c r="W52" s="52"/>
    </row>
    <row r="53" spans="1:22" ht="13.5">
      <c r="A53" s="42"/>
      <c r="B53" s="4"/>
      <c r="C53" s="33"/>
      <c r="D53" s="6"/>
      <c r="E53" s="7"/>
      <c r="F53" s="12"/>
      <c r="G53" s="12"/>
      <c r="H53" s="12"/>
      <c r="I53" s="1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ht="13.5">
      <c r="A54" s="42"/>
      <c r="B54" s="4"/>
      <c r="C54" s="33"/>
      <c r="D54" s="6"/>
      <c r="E54" s="7"/>
      <c r="F54" s="12"/>
      <c r="G54" s="12"/>
      <c r="H54" s="12"/>
      <c r="I54" s="1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</row>
    <row r="55" spans="1:22" ht="13.5">
      <c r="A55" s="42"/>
      <c r="B55" s="4"/>
      <c r="C55" s="33"/>
      <c r="D55" s="6"/>
      <c r="E55" s="7"/>
      <c r="F55" s="12"/>
      <c r="G55" s="12"/>
      <c r="H55" s="12"/>
      <c r="I55" s="1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  <row r="56" spans="1:22" ht="13.5">
      <c r="A56" s="42"/>
      <c r="B56" s="4"/>
      <c r="C56" s="33"/>
      <c r="D56" s="6"/>
      <c r="E56" s="7"/>
      <c r="F56" s="12"/>
      <c r="G56" s="12"/>
      <c r="H56" s="12"/>
      <c r="I56" s="1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</row>
    <row r="57" spans="1:22" ht="13.5">
      <c r="A57" s="42"/>
      <c r="B57" s="4"/>
      <c r="C57" s="33"/>
      <c r="D57" s="6"/>
      <c r="E57" s="7"/>
      <c r="F57" s="12"/>
      <c r="G57" s="12"/>
      <c r="H57" s="12"/>
      <c r="I57" s="1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</row>
    <row r="58" spans="1:22" ht="13.5">
      <c r="A58" s="42"/>
      <c r="B58" s="4"/>
      <c r="C58" s="33"/>
      <c r="D58" s="6"/>
      <c r="E58" s="7"/>
      <c r="F58" s="12"/>
      <c r="G58" s="12"/>
      <c r="H58" s="12"/>
      <c r="I58" s="1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  <row r="59" spans="1:22" ht="13.5">
      <c r="A59" s="42"/>
      <c r="B59" s="4"/>
      <c r="C59" s="33"/>
      <c r="D59" s="6"/>
      <c r="E59" s="7"/>
      <c r="F59" s="12"/>
      <c r="G59" s="53"/>
      <c r="H59" s="12"/>
      <c r="I59" s="1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</row>
    <row r="60" spans="1:22" ht="13.5">
      <c r="A60" s="42"/>
      <c r="B60" s="4"/>
      <c r="C60" s="33"/>
      <c r="D60" s="6"/>
      <c r="E60" s="7"/>
      <c r="F60" s="12"/>
      <c r="G60" s="12"/>
      <c r="H60" s="12"/>
      <c r="I60" s="1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</row>
    <row r="61" spans="1:22" ht="13.5">
      <c r="A61" s="42"/>
      <c r="B61" s="4"/>
      <c r="C61" s="33"/>
      <c r="D61" s="6"/>
      <c r="E61" s="7"/>
      <c r="F61" s="12"/>
      <c r="G61" s="12"/>
      <c r="H61" s="12"/>
      <c r="I61" s="1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</row>
    <row r="62" spans="1:22" ht="13.5">
      <c r="A62" s="42"/>
      <c r="B62" s="4"/>
      <c r="C62" s="33"/>
      <c r="D62" s="6"/>
      <c r="E62" s="7"/>
      <c r="F62" s="12"/>
      <c r="G62" s="12"/>
      <c r="H62" s="12"/>
      <c r="I62" s="12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ht="13.5">
      <c r="A63" s="42"/>
      <c r="B63" s="4"/>
      <c r="C63" s="33"/>
      <c r="D63" s="6"/>
      <c r="E63" s="7"/>
      <c r="F63" s="12"/>
      <c r="G63" s="12"/>
      <c r="H63" s="12"/>
      <c r="I63" s="1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3.5">
      <c r="A64" s="42"/>
      <c r="B64" s="4"/>
      <c r="C64" s="33"/>
      <c r="D64" s="6"/>
      <c r="E64" s="7"/>
      <c r="F64" s="54"/>
      <c r="G64" s="54"/>
      <c r="H64" s="12"/>
      <c r="I64" s="5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</row>
    <row r="65" spans="1:22" ht="13.5">
      <c r="A65" s="42"/>
      <c r="B65" s="4"/>
      <c r="C65" s="33"/>
      <c r="D65" s="6"/>
      <c r="E65" s="7"/>
      <c r="F65" s="12"/>
      <c r="G65" s="12"/>
      <c r="H65" s="12"/>
      <c r="I65" s="1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</row>
    <row r="66" spans="1:22" ht="13.5">
      <c r="A66" s="42"/>
      <c r="B66" s="4"/>
      <c r="C66" s="33"/>
      <c r="D66" s="6"/>
      <c r="E66" s="7"/>
      <c r="F66" s="12"/>
      <c r="G66" s="12"/>
      <c r="H66" s="12"/>
      <c r="I66" s="1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</row>
    <row r="67" spans="1:22" ht="13.5">
      <c r="A67" s="42"/>
      <c r="B67" s="4"/>
      <c r="C67" s="33"/>
      <c r="D67" s="6"/>
      <c r="E67" s="7"/>
      <c r="F67" s="12"/>
      <c r="G67" s="8"/>
      <c r="H67" s="8"/>
      <c r="I67" s="5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</row>
    <row r="68" spans="1:22" ht="13.5">
      <c r="A68" s="42"/>
      <c r="B68" s="4"/>
      <c r="C68" s="33"/>
      <c r="D68" s="6"/>
      <c r="E68" s="7"/>
      <c r="F68" s="12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</row>
    <row r="69" spans="1:22" ht="13.5">
      <c r="A69" s="42"/>
      <c r="B69" s="4"/>
      <c r="C69" s="5"/>
      <c r="D69" s="6"/>
      <c r="E69" s="7"/>
      <c r="F69" s="1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</row>
    <row r="70" spans="1:22" ht="13.5">
      <c r="A70" s="42"/>
      <c r="B70" s="4"/>
      <c r="C70" s="5"/>
      <c r="D70" s="6"/>
      <c r="E70" s="7"/>
      <c r="F70" s="12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</row>
    <row r="71" ht="12.75">
      <c r="F71" s="13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64" ht="12.75">
      <c r="A264" s="50"/>
    </row>
    <row r="265" ht="12.75">
      <c r="A265" s="50"/>
    </row>
    <row r="266" ht="12.75">
      <c r="A266" s="50"/>
    </row>
    <row r="267" ht="12.75">
      <c r="A267" s="50"/>
    </row>
    <row r="268" ht="12.75">
      <c r="A268" s="50"/>
    </row>
    <row r="269" ht="12.75">
      <c r="A269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</sheetData>
  <sheetProtection/>
  <mergeCells count="20">
    <mergeCell ref="B32:E32"/>
    <mergeCell ref="B28:E28"/>
    <mergeCell ref="B29:E29"/>
    <mergeCell ref="B30:E30"/>
    <mergeCell ref="B31:E31"/>
    <mergeCell ref="B15:E15"/>
    <mergeCell ref="B17:E17"/>
    <mergeCell ref="B16:E16"/>
    <mergeCell ref="B14:E14"/>
    <mergeCell ref="V9:V11"/>
    <mergeCell ref="G10:J10"/>
    <mergeCell ref="F9:F11"/>
    <mergeCell ref="G9:L9"/>
    <mergeCell ref="M9:U9"/>
    <mergeCell ref="A9:A11"/>
    <mergeCell ref="B9:B11"/>
    <mergeCell ref="C9:C11"/>
    <mergeCell ref="D9:E9"/>
    <mergeCell ref="D10:E10"/>
    <mergeCell ref="B13:E13"/>
  </mergeCells>
  <hyperlinks>
    <hyperlink ref="V9" r:id="rId1" display="_ftn1"/>
  </hyperlinks>
  <printOptions/>
  <pageMargins left="0.5511811023622047" right="0.15748031496062992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2013-12-20T08:41:04Z</cp:lastPrinted>
  <dcterms:created xsi:type="dcterms:W3CDTF">2010-09-24T07:39:40Z</dcterms:created>
  <dcterms:modified xsi:type="dcterms:W3CDTF">2014-02-14T07:22:00Z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