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ZPMK NR 102 z 26.07.2019" sheetId="1" r:id="rId1"/>
  </sheets>
  <definedNames/>
  <calcPr fullCalcOnLoad="1"/>
</workbook>
</file>

<file path=xl/sharedStrings.xml><?xml version="1.0" encoding="utf-8"?>
<sst xmlns="http://schemas.openxmlformats.org/spreadsheetml/2006/main" count="168" uniqueCount="92">
  <si>
    <t xml:space="preserve">                    Zmniejsza się</t>
  </si>
  <si>
    <t xml:space="preserve">                       Zwiększa się</t>
  </si>
  <si>
    <t xml:space="preserve">                                     PREZYDENTA  MIASTA  KONINA</t>
  </si>
  <si>
    <t xml:space="preserve">           Na podstawie art. 222 ust.4  i art. 257 ustawy  z dnia  27 sierpnia 2009 r.</t>
  </si>
  <si>
    <t>w tym:</t>
  </si>
  <si>
    <t xml:space="preserve"> </t>
  </si>
  <si>
    <t>§ 1</t>
  </si>
  <si>
    <t>Dz.</t>
  </si>
  <si>
    <t>§</t>
  </si>
  <si>
    <t>Ogółem</t>
  </si>
  <si>
    <t>zadania z zakresu administracji rządowej</t>
  </si>
  <si>
    <t>Rozdz.</t>
  </si>
  <si>
    <t>W części dotyczącej wydatków  gminy</t>
  </si>
  <si>
    <t xml:space="preserve">RAZEM </t>
  </si>
  <si>
    <t xml:space="preserve"> zarządza się, co  następuje :</t>
  </si>
  <si>
    <t>RAZEM</t>
  </si>
  <si>
    <t>801</t>
  </si>
  <si>
    <t>W części dotyczącej wydatków powiatu</t>
  </si>
  <si>
    <t xml:space="preserve">                                                                     § 2</t>
  </si>
  <si>
    <t>Zarządzenie wchodzi w życie z dniem podjęcia.</t>
  </si>
  <si>
    <r>
      <t xml:space="preserve">w sprawie </t>
    </r>
    <r>
      <rPr>
        <b/>
        <i/>
        <sz val="14"/>
        <rFont val="Times New Roman"/>
        <family val="1"/>
      </rPr>
      <t>zmian w budżecie miasta Konina na 2019 rok</t>
    </r>
  </si>
  <si>
    <t xml:space="preserve">         W uchwale Nr 27 Rady Miasta Konina z dnia  19 grudnia 2018 r. w sprawie uchwały budżetowej</t>
  </si>
  <si>
    <t xml:space="preserve"> Konina z dnia 19 grudnia 2018 r. w sprawie uchwały budżetowej miasta Konina na 2019 rok</t>
  </si>
  <si>
    <t>1. W § 1 ust. 1</t>
  </si>
  <si>
    <t xml:space="preserve">         Kwotę dochodów ogółem      </t>
  </si>
  <si>
    <t xml:space="preserve">         zastępuje się kwotą</t>
  </si>
  <si>
    <t xml:space="preserve">           z tego:</t>
  </si>
  <si>
    <t xml:space="preserve">         1) dochody gminy ogółem                                                                                  </t>
  </si>
  <si>
    <t>z tego:</t>
  </si>
  <si>
    <t xml:space="preserve">        a) dochody bieżące w wysokości                                        </t>
  </si>
  <si>
    <t>W części dotyczącej dochodów  gminy</t>
  </si>
  <si>
    <t>2. W Załączniku Nr 1 do uchwały budżetowej dokonuje się następujących zmian:</t>
  </si>
  <si>
    <t xml:space="preserve">             Zmniejsza się</t>
  </si>
  <si>
    <t xml:space="preserve">          Zwiększa się</t>
  </si>
  <si>
    <t>Kwotę wydatków ogółem</t>
  </si>
  <si>
    <t>zastępuje się kwotą</t>
  </si>
  <si>
    <t xml:space="preserve">           1) kwotę  wydatków  gminy  ogółem                      </t>
  </si>
  <si>
    <t>z tego;</t>
  </si>
  <si>
    <t xml:space="preserve">          a) kwotę wydatków bieżących ogółem                      </t>
  </si>
  <si>
    <t>5. W Załączniku Nr 2 do uchwały budżetowej dokonuje się następujących zmian:</t>
  </si>
  <si>
    <t>na 2019 rok: Nr 6/2019 Prezydenta Miasta Konina z dnia 14 stycznia 2019 r.; Nr 32 Rady Miasta Konina z dnia</t>
  </si>
  <si>
    <t xml:space="preserve">miasta Konina na 2019 rok zmienionej zarządzeniami i uchwałą w sprawie zmian w budżecie  miasta Konina </t>
  </si>
  <si>
    <t xml:space="preserve">                Prezydent Miasta Konina</t>
  </si>
  <si>
    <t xml:space="preserve">                     Piotr Korytkowski</t>
  </si>
  <si>
    <t>Konina z dnia 12 lutego 2019 r.; Nr 65 Rady Miasta Konina z dnia 27 lutego 2019 r.; Nr 29/2019 Prezydenta Miasta</t>
  </si>
  <si>
    <t>30 stycznia 2019 r.; Nr 8/2019 Prezydenta Miasta Konina z dnia 30 stycznia 2019 r.: Nr 19/2019 Prezydenta Miasta</t>
  </si>
  <si>
    <t>Konina z dnia 28 lutego 2019 r.;  Nr 38/2019 Prezydenta Miasta Konina z dnia 14 marca 2019 r.;  Nr 87 Rady Miasta</t>
  </si>
  <si>
    <t xml:space="preserve">o finansach publicznych (Dz.U. z 2019 r. poz. 869)  oraz  § 5 ust. 1 uchwały Nr 27 Rady Miasta </t>
  </si>
  <si>
    <t>Konina z dnia 27 marca 2019 r.;Nr 47/2019 Prezydenta Miasta Konina z dnia 28 marca 2019 r.;Nr 53/2019 Prezydenta</t>
  </si>
  <si>
    <t>Miasta Konina z dnia 5 kwietnia 2019 r.; Nr 110 Rady Miasta Konina z dnia 24 kwietnia 2019 r.;Nr 62/2019 Prezydenta</t>
  </si>
  <si>
    <t xml:space="preserve">Miasta konina z dnia 25 kwietnia 2019 r.; Nr 69/2019 Prezydenta Miasta Konina z dnia 13 maja 2019 r.; Nr 80/2019 </t>
  </si>
  <si>
    <t xml:space="preserve">Prezydenta Miasta Konina z dnia 23 maja 2019 r.; Nr 130 Rady Miasta Konina z dnia 29 maja 2019 r.; Nr 82/2019 </t>
  </si>
  <si>
    <t>80101</t>
  </si>
  <si>
    <t>852</t>
  </si>
  <si>
    <t>Prezydenta Miasta Konina z dnia 29 maja 2019 r.; Nr 92/2019 Prezydenta Miasta Konina z dnia 17 czerwca 2019 r.;</t>
  </si>
  <si>
    <t>754</t>
  </si>
  <si>
    <t xml:space="preserve"> - kwotę dotacji celowych na zadania z zakresu administracji</t>
  </si>
  <si>
    <t xml:space="preserve">   rządowej zlecone gminie ustawami </t>
  </si>
  <si>
    <t xml:space="preserve">  </t>
  </si>
  <si>
    <t xml:space="preserve">   zastępuje się kwotą </t>
  </si>
  <si>
    <t xml:space="preserve"> -kwotę wydatków na realizację zadań z zakresu administracji </t>
  </si>
  <si>
    <t xml:space="preserve">  rządowej zlecone gminie ustawami </t>
  </si>
  <si>
    <t xml:space="preserve">  zastępuje się kwotą</t>
  </si>
  <si>
    <t>855</t>
  </si>
  <si>
    <t>2010</t>
  </si>
  <si>
    <t xml:space="preserve">         2) dochody powiatu ogółem                                                                                  </t>
  </si>
  <si>
    <t xml:space="preserve">   rządowej zlecone ustawami do realizacji przez powiat</t>
  </si>
  <si>
    <t>W części dotyczącej dochodów  powiatu</t>
  </si>
  <si>
    <t>3. W Załączniku Nr 1 do uchwały budżetowej dokonuje się następujących zmian:</t>
  </si>
  <si>
    <t>2110</t>
  </si>
  <si>
    <t xml:space="preserve">           2) kwotę  wydatków  powiatu  ogółem                      </t>
  </si>
  <si>
    <t xml:space="preserve">  rządowej zlecone ustawami do realizacji przez powiat</t>
  </si>
  <si>
    <t>4. W § 1 ust. 3</t>
  </si>
  <si>
    <t>6. W Załączniku Nr 2 do uchwały budżetowej dokonuje się następujących zmian:</t>
  </si>
  <si>
    <t>85219</t>
  </si>
  <si>
    <t>75411</t>
  </si>
  <si>
    <t>85595</t>
  </si>
  <si>
    <t>85202</t>
  </si>
  <si>
    <t>80115</t>
  </si>
  <si>
    <t>80117</t>
  </si>
  <si>
    <t>80130</t>
  </si>
  <si>
    <t>851</t>
  </si>
  <si>
    <t>85154</t>
  </si>
  <si>
    <t>80150</t>
  </si>
  <si>
    <t xml:space="preserve"> -  wprowadza się następujące zmiany:</t>
  </si>
  <si>
    <t>Nr 155 Rady Miasta Konina z dnia 26 czerwca 2019 r.;  Nr 96/2019 Prezydenta Miasta Konina z dnia 10 lipca 2019 r.;</t>
  </si>
  <si>
    <t xml:space="preserve">                                     z dnia  26  lipca 2019 roku</t>
  </si>
  <si>
    <t>80120</t>
  </si>
  <si>
    <t>700</t>
  </si>
  <si>
    <t>70005</t>
  </si>
  <si>
    <t xml:space="preserve">                                     ZARZĄDZENIE  NR  102/2019  </t>
  </si>
  <si>
    <t>Nr 175  Rady Miasta Konina z dnia 26 lipca 2019 r.;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</si>
</sst>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60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26"/>
      <name val="Times New Roman"/>
      <family val="1"/>
    </font>
    <font>
      <sz val="11"/>
      <name val="Times New Roman CE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8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3" fillId="26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13" fillId="0" borderId="0" xfId="52" applyFont="1" applyFill="1">
      <alignment/>
      <protection/>
    </xf>
    <xf numFmtId="0" fontId="8" fillId="0" borderId="0" xfId="53" applyFont="1" applyFill="1">
      <alignment/>
      <protection/>
    </xf>
    <xf numFmtId="0" fontId="3" fillId="0" borderId="0" xfId="53" applyFont="1" applyFill="1">
      <alignment/>
      <protection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52" applyFont="1" applyFill="1">
      <alignment/>
      <protection/>
    </xf>
    <xf numFmtId="0" fontId="8" fillId="0" borderId="0" xfId="53" applyFont="1" applyFill="1" applyAlignment="1">
      <alignment vertical="center"/>
      <protection/>
    </xf>
    <xf numFmtId="0" fontId="8" fillId="0" borderId="0" xfId="53" applyFont="1" applyFill="1" applyAlignment="1">
      <alignment horizontal="center" vertical="center"/>
      <protection/>
    </xf>
    <xf numFmtId="4" fontId="12" fillId="0" borderId="0" xfId="53" applyNumberFormat="1" applyFont="1" applyFill="1" applyAlignment="1">
      <alignment horizontal="right" vertical="center"/>
      <protection/>
    </xf>
    <xf numFmtId="0" fontId="8" fillId="0" borderId="0" xfId="53" applyFont="1" applyFill="1" applyAlignment="1">
      <alignment horizontal="center"/>
      <protection/>
    </xf>
    <xf numFmtId="4" fontId="2" fillId="0" borderId="0" xfId="53" applyNumberFormat="1" applyFont="1" applyFill="1">
      <alignment/>
      <protection/>
    </xf>
    <xf numFmtId="4" fontId="3" fillId="0" borderId="0" xfId="53" applyNumberFormat="1" applyFont="1" applyFill="1">
      <alignment/>
      <protection/>
    </xf>
    <xf numFmtId="0" fontId="3" fillId="0" borderId="0" xfId="53" applyFont="1" applyFill="1" applyAlignment="1">
      <alignment horizontal="center"/>
      <protection/>
    </xf>
    <xf numFmtId="4" fontId="10" fillId="0" borderId="0" xfId="52" applyNumberFormat="1" applyFont="1" applyFill="1" applyAlignment="1">
      <alignment vertical="center"/>
      <protection/>
    </xf>
    <xf numFmtId="4" fontId="5" fillId="0" borderId="0" xfId="52" applyNumberFormat="1" applyFont="1" applyFill="1" applyAlignment="1">
      <alignment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center"/>
      <protection/>
    </xf>
    <xf numFmtId="0" fontId="8" fillId="0" borderId="11" xfId="52" applyFont="1" applyFill="1" applyBorder="1">
      <alignment/>
      <protection/>
    </xf>
    <xf numFmtId="0" fontId="8" fillId="0" borderId="12" xfId="52" applyFont="1" applyFill="1" applyBorder="1">
      <alignment/>
      <protection/>
    </xf>
    <xf numFmtId="0" fontId="8" fillId="0" borderId="13" xfId="52" applyFont="1" applyFill="1" applyBorder="1" applyAlignment="1">
      <alignment horizontal="center"/>
      <protection/>
    </xf>
    <xf numFmtId="0" fontId="8" fillId="0" borderId="0" xfId="52" applyFont="1" applyFill="1" applyBorder="1">
      <alignment/>
      <protection/>
    </xf>
    <xf numFmtId="0" fontId="8" fillId="0" borderId="14" xfId="52" applyFont="1" applyFill="1" applyBorder="1" applyAlignment="1">
      <alignment horizontal="center" vertical="center"/>
      <protection/>
    </xf>
    <xf numFmtId="0" fontId="8" fillId="0" borderId="14" xfId="52" applyFont="1" applyFill="1" applyBorder="1" applyAlignment="1">
      <alignment horizontal="center" vertical="top"/>
      <protection/>
    </xf>
    <xf numFmtId="0" fontId="9" fillId="0" borderId="15" xfId="52" applyFont="1" applyFill="1" applyBorder="1" applyAlignment="1">
      <alignment vertical="center" wrapText="1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14" fillId="0" borderId="0" xfId="52" applyFont="1" applyFill="1" applyBorder="1" applyAlignment="1">
      <alignment horizontal="center"/>
      <protection/>
    </xf>
    <xf numFmtId="4" fontId="14" fillId="0" borderId="0" xfId="52" applyNumberFormat="1" applyFont="1" applyFill="1" applyBorder="1" applyAlignment="1">
      <alignment horizontal="right"/>
      <protection/>
    </xf>
    <xf numFmtId="4" fontId="14" fillId="0" borderId="0" xfId="52" applyNumberFormat="1" applyFont="1" applyFill="1" applyBorder="1">
      <alignment/>
      <protection/>
    </xf>
    <xf numFmtId="0" fontId="13" fillId="0" borderId="0" xfId="52" applyFont="1" applyFill="1" applyAlignment="1">
      <alignment horizontal="center"/>
      <protection/>
    </xf>
    <xf numFmtId="4" fontId="2" fillId="0" borderId="0" xfId="52" applyNumberFormat="1" applyFont="1" applyFill="1">
      <alignment/>
      <protection/>
    </xf>
    <xf numFmtId="4" fontId="3" fillId="0" borderId="0" xfId="52" applyNumberFormat="1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4" fontId="5" fillId="0" borderId="12" xfId="52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5" fillId="0" borderId="0" xfId="52" applyNumberFormat="1" applyFont="1" applyFill="1" applyBorder="1" applyAlignment="1">
      <alignment horizontal="right" vertical="center"/>
      <protection/>
    </xf>
    <xf numFmtId="4" fontId="5" fillId="0" borderId="0" xfId="0" applyNumberFormat="1" applyFont="1" applyFill="1" applyAlignment="1">
      <alignment vertical="center"/>
    </xf>
    <xf numFmtId="0" fontId="5" fillId="0" borderId="15" xfId="52" applyFont="1" applyFill="1" applyBorder="1" applyAlignment="1">
      <alignment horizontal="center" vertical="center"/>
      <protection/>
    </xf>
    <xf numFmtId="4" fontId="8" fillId="0" borderId="0" xfId="0" applyNumberFormat="1" applyFont="1" applyFill="1" applyAlignment="1">
      <alignment/>
    </xf>
    <xf numFmtId="0" fontId="20" fillId="0" borderId="0" xfId="53" applyFont="1" applyFill="1" applyAlignment="1">
      <alignment horizontal="center" vertical="center"/>
      <protection/>
    </xf>
    <xf numFmtId="4" fontId="5" fillId="0" borderId="15" xfId="52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0" fontId="3" fillId="0" borderId="16" xfId="52" applyFont="1" applyFill="1" applyBorder="1" applyAlignment="1">
      <alignment horizontal="center" vertical="center"/>
      <protection/>
    </xf>
    <xf numFmtId="4" fontId="3" fillId="0" borderId="14" xfId="52" applyNumberFormat="1" applyFont="1" applyFill="1" applyBorder="1" applyAlignment="1">
      <alignment horizontal="right" vertical="center"/>
      <protection/>
    </xf>
    <xf numFmtId="4" fontId="10" fillId="0" borderId="0" xfId="52" applyNumberFormat="1" applyFont="1" applyFill="1">
      <alignment/>
      <protection/>
    </xf>
    <xf numFmtId="0" fontId="19" fillId="0" borderId="0" xfId="0" applyFont="1" applyFill="1" applyAlignment="1">
      <alignment/>
    </xf>
    <xf numFmtId="4" fontId="19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3" fillId="0" borderId="0" xfId="52" applyNumberFormat="1" applyFont="1" applyFill="1" applyAlignment="1">
      <alignment vertical="center"/>
      <protection/>
    </xf>
    <xf numFmtId="49" fontId="17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49" fontId="8" fillId="0" borderId="14" xfId="52" applyNumberFormat="1" applyFont="1" applyFill="1" applyBorder="1" applyAlignment="1">
      <alignment horizontal="center" vertical="center"/>
      <protection/>
    </xf>
    <xf numFmtId="49" fontId="5" fillId="0" borderId="15" xfId="52" applyNumberFormat="1" applyFont="1" applyFill="1" applyBorder="1" applyAlignment="1">
      <alignment horizontal="center" vertical="center"/>
      <protection/>
    </xf>
    <xf numFmtId="49" fontId="5" fillId="0" borderId="17" xfId="52" applyNumberFormat="1" applyFont="1" applyFill="1" applyBorder="1" applyAlignment="1">
      <alignment horizontal="center" vertical="center"/>
      <protection/>
    </xf>
    <xf numFmtId="0" fontId="8" fillId="0" borderId="0" xfId="52" applyFont="1" applyFill="1" applyAlignment="1">
      <alignment vertical="center"/>
      <protection/>
    </xf>
    <xf numFmtId="49" fontId="18" fillId="0" borderId="0" xfId="0" applyNumberFormat="1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49" fontId="18" fillId="0" borderId="0" xfId="53" applyNumberFormat="1" applyFont="1" applyFill="1" applyAlignment="1">
      <alignment vertical="center"/>
      <protection/>
    </xf>
    <xf numFmtId="49" fontId="3" fillId="0" borderId="10" xfId="52" applyNumberFormat="1" applyFont="1" applyFill="1" applyBorder="1" applyAlignment="1">
      <alignment horizontal="center" vertical="center"/>
      <protection/>
    </xf>
    <xf numFmtId="49" fontId="5" fillId="0" borderId="0" xfId="52" applyNumberFormat="1" applyFont="1" applyFill="1" applyBorder="1" applyAlignment="1">
      <alignment horizontal="left" vertical="center"/>
      <protection/>
    </xf>
    <xf numFmtId="49" fontId="5" fillId="0" borderId="0" xfId="52" applyNumberFormat="1" applyFont="1" applyFill="1" applyBorder="1" applyAlignment="1">
      <alignment horizontal="center" vertical="center"/>
      <protection/>
    </xf>
    <xf numFmtId="49" fontId="3" fillId="0" borderId="0" xfId="52" applyNumberFormat="1" applyFont="1" applyFill="1">
      <alignment/>
      <protection/>
    </xf>
    <xf numFmtId="49" fontId="11" fillId="0" borderId="0" xfId="52" applyNumberFormat="1" applyFont="1" applyFill="1">
      <alignment/>
      <protection/>
    </xf>
    <xf numFmtId="49" fontId="3" fillId="0" borderId="13" xfId="52" applyNumberFormat="1" applyFont="1" applyFill="1" applyBorder="1" applyAlignment="1">
      <alignment horizontal="center" vertical="center"/>
      <protection/>
    </xf>
    <xf numFmtId="49" fontId="2" fillId="0" borderId="0" xfId="53" applyNumberFormat="1" applyFont="1" applyFill="1" applyAlignment="1">
      <alignment vertical="center"/>
      <protection/>
    </xf>
    <xf numFmtId="49" fontId="2" fillId="0" borderId="0" xfId="53" applyNumberFormat="1" applyFont="1" applyFill="1">
      <alignment/>
      <protection/>
    </xf>
    <xf numFmtId="49" fontId="3" fillId="0" borderId="0" xfId="53" applyNumberFormat="1" applyFont="1" applyFill="1">
      <alignment/>
      <protection/>
    </xf>
    <xf numFmtId="49" fontId="13" fillId="0" borderId="0" xfId="52" applyNumberFormat="1" applyFont="1" applyFill="1">
      <alignment/>
      <protection/>
    </xf>
    <xf numFmtId="49" fontId="8" fillId="0" borderId="10" xfId="52" applyNumberFormat="1" applyFont="1" applyFill="1" applyBorder="1">
      <alignment/>
      <protection/>
    </xf>
    <xf numFmtId="49" fontId="8" fillId="0" borderId="13" xfId="52" applyNumberFormat="1" applyFont="1" applyFill="1" applyBorder="1">
      <alignment/>
      <protection/>
    </xf>
    <xf numFmtId="49" fontId="13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/>
    </xf>
    <xf numFmtId="49" fontId="8" fillId="0" borderId="0" xfId="53" applyNumberFormat="1" applyFont="1" applyFill="1" applyAlignment="1">
      <alignment vertical="center"/>
      <protection/>
    </xf>
    <xf numFmtId="49" fontId="8" fillId="0" borderId="0" xfId="53" applyNumberFormat="1" applyFont="1" applyFill="1">
      <alignment/>
      <protection/>
    </xf>
    <xf numFmtId="49" fontId="3" fillId="0" borderId="0" xfId="52" applyNumberFormat="1" applyFont="1" applyFill="1" applyAlignment="1">
      <alignment horizontal="center"/>
      <protection/>
    </xf>
    <xf numFmtId="49" fontId="14" fillId="0" borderId="0" xfId="52" applyNumberFormat="1" applyFont="1" applyFill="1" applyBorder="1">
      <alignment/>
      <protection/>
    </xf>
    <xf numFmtId="49" fontId="13" fillId="0" borderId="0" xfId="55" applyNumberFormat="1" applyFont="1" applyFill="1">
      <alignment/>
      <protection/>
    </xf>
    <xf numFmtId="49" fontId="5" fillId="0" borderId="11" xfId="52" applyNumberFormat="1" applyFont="1" applyFill="1" applyBorder="1" applyAlignment="1">
      <alignment horizontal="left" vertical="center"/>
      <protection/>
    </xf>
    <xf numFmtId="4" fontId="3" fillId="0" borderId="15" xfId="52" applyNumberFormat="1" applyFont="1" applyFill="1" applyBorder="1" applyAlignment="1">
      <alignment horizontal="right" vertical="center"/>
      <protection/>
    </xf>
    <xf numFmtId="49" fontId="3" fillId="0" borderId="15" xfId="52" applyNumberFormat="1" applyFont="1" applyFill="1" applyBorder="1" applyAlignment="1">
      <alignment horizontal="center" vertical="center"/>
      <protection/>
    </xf>
    <xf numFmtId="49" fontId="4" fillId="0" borderId="0" xfId="52" applyNumberFormat="1" applyFont="1" applyFill="1">
      <alignment/>
      <protection/>
    </xf>
    <xf numFmtId="4" fontId="3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left"/>
    </xf>
    <xf numFmtId="4" fontId="5" fillId="0" borderId="0" xfId="52" applyNumberFormat="1" applyFont="1" applyFill="1" applyBorder="1" applyAlignment="1">
      <alignment vertical="center"/>
      <protection/>
    </xf>
    <xf numFmtId="49" fontId="6" fillId="0" borderId="0" xfId="55" applyNumberFormat="1" applyFont="1" applyFill="1" applyBorder="1" applyAlignment="1">
      <alignment horizontal="center"/>
      <protection/>
    </xf>
    <xf numFmtId="49" fontId="3" fillId="0" borderId="0" xfId="0" applyNumberFormat="1" applyFont="1" applyFill="1" applyBorder="1" applyAlignment="1">
      <alignment vertical="center"/>
    </xf>
    <xf numFmtId="4" fontId="6" fillId="0" borderId="0" xfId="55" applyNumberFormat="1" applyFont="1" applyFill="1" applyAlignment="1">
      <alignment horizontal="left"/>
      <protection/>
    </xf>
    <xf numFmtId="0" fontId="3" fillId="0" borderId="15" xfId="52" applyFont="1" applyFill="1" applyBorder="1" applyAlignment="1">
      <alignment horizontal="center" vertical="center"/>
      <protection/>
    </xf>
    <xf numFmtId="49" fontId="21" fillId="0" borderId="0" xfId="52" applyNumberFormat="1" applyFont="1" applyFill="1" applyAlignment="1">
      <alignment horizontal="left"/>
      <protection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21" fillId="0" borderId="0" xfId="56" applyNumberFormat="1" applyFont="1" applyFill="1" applyAlignment="1">
      <alignment horizontal="left"/>
      <protection/>
    </xf>
    <xf numFmtId="49" fontId="6" fillId="0" borderId="0" xfId="56" applyNumberFormat="1" applyFont="1" applyFill="1" applyAlignment="1">
      <alignment horizontal="left" vertical="center"/>
      <protection/>
    </xf>
    <xf numFmtId="49" fontId="3" fillId="0" borderId="0" xfId="53" applyNumberFormat="1" applyFont="1" applyFill="1" applyAlignment="1">
      <alignment vertical="center"/>
      <protection/>
    </xf>
    <xf numFmtId="0" fontId="3" fillId="0" borderId="0" xfId="53" applyFont="1" applyFill="1" applyAlignment="1">
      <alignment horizontal="center" vertical="center"/>
      <protection/>
    </xf>
    <xf numFmtId="0" fontId="3" fillId="0" borderId="0" xfId="53" applyFont="1" applyFill="1" applyAlignment="1">
      <alignment vertical="center"/>
      <protection/>
    </xf>
    <xf numFmtId="4" fontId="3" fillId="0" borderId="0" xfId="53" applyNumberFormat="1" applyFont="1" applyFill="1" applyAlignment="1">
      <alignment vertical="center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4" fontId="2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vertical="center"/>
    </xf>
    <xf numFmtId="49" fontId="17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49" fontId="17" fillId="0" borderId="0" xfId="56" applyNumberFormat="1" applyFont="1" applyFill="1" applyAlignment="1">
      <alignment horizontal="left" vertical="center"/>
      <protection/>
    </xf>
    <xf numFmtId="49" fontId="22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49" fontId="4" fillId="0" borderId="0" xfId="54" applyNumberFormat="1" applyFont="1" applyFill="1" applyAlignment="1">
      <alignment vertical="center"/>
      <protection/>
    </xf>
    <xf numFmtId="49" fontId="18" fillId="0" borderId="0" xfId="54" applyNumberFormat="1" applyFont="1" applyFill="1" applyAlignment="1">
      <alignment vertical="center"/>
      <protection/>
    </xf>
    <xf numFmtId="49" fontId="18" fillId="0" borderId="0" xfId="54" applyNumberFormat="1" applyFont="1" applyFill="1" applyAlignment="1">
      <alignment horizontal="center" vertical="center"/>
      <protection/>
    </xf>
    <xf numFmtId="0" fontId="18" fillId="0" borderId="0" xfId="53" applyFont="1" applyFill="1" applyAlignment="1">
      <alignment vertical="center"/>
      <protection/>
    </xf>
    <xf numFmtId="49" fontId="3" fillId="0" borderId="0" xfId="54" applyNumberFormat="1" applyFont="1" applyFill="1" applyAlignment="1">
      <alignment vertical="center"/>
      <protection/>
    </xf>
    <xf numFmtId="49" fontId="6" fillId="0" borderId="0" xfId="54" applyNumberFormat="1" applyFont="1" applyFill="1" applyAlignment="1">
      <alignment vertical="center"/>
      <protection/>
    </xf>
    <xf numFmtId="49" fontId="6" fillId="0" borderId="0" xfId="54" applyNumberFormat="1" applyFont="1" applyFill="1" applyAlignment="1">
      <alignment horizontal="center" vertical="center"/>
      <protection/>
    </xf>
    <xf numFmtId="0" fontId="6" fillId="0" borderId="0" xfId="0" applyFont="1" applyFill="1" applyAlignment="1">
      <alignment horizontal="left" vertical="center"/>
    </xf>
    <xf numFmtId="0" fontId="6" fillId="0" borderId="0" xfId="53" applyFont="1" applyFill="1" applyAlignment="1">
      <alignment vertical="center"/>
      <protection/>
    </xf>
    <xf numFmtId="49" fontId="8" fillId="0" borderId="0" xfId="54" applyNumberFormat="1" applyFont="1" applyFill="1" applyAlignment="1">
      <alignment vertical="center"/>
      <protection/>
    </xf>
    <xf numFmtId="49" fontId="8" fillId="0" borderId="10" xfId="52" applyNumberFormat="1" applyFont="1" applyFill="1" applyBorder="1" applyAlignment="1">
      <alignment vertical="center"/>
      <protection/>
    </xf>
    <xf numFmtId="49" fontId="8" fillId="0" borderId="10" xfId="52" applyNumberFormat="1" applyFont="1" applyFill="1" applyBorder="1" applyAlignment="1">
      <alignment horizontal="center" vertical="center"/>
      <protection/>
    </xf>
    <xf numFmtId="0" fontId="8" fillId="0" borderId="11" xfId="52" applyFont="1" applyFill="1" applyBorder="1" applyAlignment="1">
      <alignment vertical="center"/>
      <protection/>
    </xf>
    <xf numFmtId="0" fontId="8" fillId="0" borderId="12" xfId="52" applyFont="1" applyFill="1" applyBorder="1" applyAlignment="1">
      <alignment vertical="center"/>
      <protection/>
    </xf>
    <xf numFmtId="49" fontId="8" fillId="0" borderId="13" xfId="52" applyNumberFormat="1" applyFont="1" applyFill="1" applyBorder="1" applyAlignment="1">
      <alignment vertical="center"/>
      <protection/>
    </xf>
    <xf numFmtId="49" fontId="8" fillId="0" borderId="13" xfId="52" applyNumberFormat="1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>
      <alignment vertical="center"/>
      <protection/>
    </xf>
    <xf numFmtId="49" fontId="5" fillId="0" borderId="12" xfId="52" applyNumberFormat="1" applyFont="1" applyFill="1" applyBorder="1" applyAlignment="1">
      <alignment horizontal="center" vertical="center"/>
      <protection/>
    </xf>
    <xf numFmtId="4" fontId="59" fillId="0" borderId="16" xfId="52" applyNumberFormat="1" applyFont="1" applyFill="1" applyBorder="1" applyAlignment="1">
      <alignment horizontal="right" vertical="center"/>
      <protection/>
    </xf>
    <xf numFmtId="49" fontId="8" fillId="0" borderId="0" xfId="52" applyNumberFormat="1" applyFont="1" applyFill="1" applyAlignment="1">
      <alignment vertical="center"/>
      <protection/>
    </xf>
    <xf numFmtId="49" fontId="8" fillId="0" borderId="0" xfId="52" applyNumberFormat="1" applyFont="1" applyFill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49" fontId="5" fillId="0" borderId="0" xfId="52" applyNumberFormat="1" applyFont="1" applyFill="1" applyAlignment="1">
      <alignment vertical="center"/>
      <protection/>
    </xf>
    <xf numFmtId="49" fontId="19" fillId="0" borderId="0" xfId="52" applyNumberFormat="1" applyFont="1" applyFill="1" applyAlignment="1">
      <alignment horizontal="center" vertical="center"/>
      <protection/>
    </xf>
    <xf numFmtId="49" fontId="6" fillId="0" borderId="0" xfId="52" applyNumberFormat="1" applyFont="1" applyFill="1" applyAlignment="1">
      <alignment vertical="center"/>
      <protection/>
    </xf>
    <xf numFmtId="49" fontId="17" fillId="0" borderId="0" xfId="0" applyNumberFormat="1" applyFont="1" applyFill="1" applyAlignment="1">
      <alignment horizontal="left" vertical="center"/>
    </xf>
    <xf numFmtId="49" fontId="17" fillId="0" borderId="0" xfId="53" applyNumberFormat="1" applyFont="1" applyFill="1" applyAlignment="1">
      <alignment vertical="center"/>
      <protection/>
    </xf>
    <xf numFmtId="49" fontId="6" fillId="0" borderId="0" xfId="0" applyNumberFormat="1" applyFont="1" applyFill="1" applyAlignment="1">
      <alignment horizontal="left" vertical="center"/>
    </xf>
    <xf numFmtId="49" fontId="18" fillId="0" borderId="0" xfId="0" applyNumberFormat="1" applyFont="1" applyFill="1" applyAlignment="1">
      <alignment horizontal="center" vertical="center"/>
    </xf>
    <xf numFmtId="0" fontId="5" fillId="0" borderId="0" xfId="52" applyFont="1" applyFill="1" applyBorder="1" applyAlignment="1">
      <alignment horizontal="center"/>
      <protection/>
    </xf>
    <xf numFmtId="4" fontId="5" fillId="0" borderId="0" xfId="52" applyNumberFormat="1" applyFont="1" applyFill="1" applyBorder="1" applyAlignment="1">
      <alignment horizontal="right"/>
      <protection/>
    </xf>
    <xf numFmtId="49" fontId="22" fillId="0" borderId="0" xfId="53" applyNumberFormat="1" applyFont="1" applyFill="1">
      <alignment/>
      <protection/>
    </xf>
    <xf numFmtId="4" fontId="5" fillId="0" borderId="0" xfId="53" applyNumberFormat="1" applyFont="1" applyFill="1">
      <alignment/>
      <protection/>
    </xf>
    <xf numFmtId="49" fontId="3" fillId="0" borderId="0" xfId="52" applyNumberFormat="1" applyFont="1" applyFill="1" applyBorder="1" applyAlignment="1">
      <alignment horizontal="center" vertical="center"/>
      <protection/>
    </xf>
    <xf numFmtId="4" fontId="59" fillId="0" borderId="0" xfId="52" applyNumberFormat="1" applyFont="1" applyFill="1" applyBorder="1" applyAlignment="1">
      <alignment horizontal="right" vertical="center"/>
      <protection/>
    </xf>
    <xf numFmtId="49" fontId="5" fillId="0" borderId="18" xfId="52" applyNumberFormat="1" applyFont="1" applyFill="1" applyBorder="1" applyAlignment="1">
      <alignment horizontal="center" vertical="center"/>
      <protection/>
    </xf>
    <xf numFmtId="49" fontId="5" fillId="0" borderId="10" xfId="52" applyNumberFormat="1" applyFont="1" applyFill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center" vertical="center"/>
      <protection/>
    </xf>
    <xf numFmtId="4" fontId="3" fillId="0" borderId="12" xfId="52" applyNumberFormat="1" applyFont="1" applyFill="1" applyBorder="1" applyAlignment="1">
      <alignment horizontal="right" vertical="center"/>
      <protection/>
    </xf>
    <xf numFmtId="49" fontId="3" fillId="0" borderId="19" xfId="52" applyNumberFormat="1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/>
      <protection/>
    </xf>
    <xf numFmtId="4" fontId="3" fillId="0" borderId="20" xfId="52" applyNumberFormat="1" applyFont="1" applyFill="1" applyBorder="1" applyAlignment="1">
      <alignment horizontal="right" vertical="center"/>
      <protection/>
    </xf>
    <xf numFmtId="49" fontId="18" fillId="0" borderId="0" xfId="56" applyNumberFormat="1" applyFont="1" applyFill="1" applyAlignment="1">
      <alignment horizontal="left" vertical="center"/>
      <protection/>
    </xf>
    <xf numFmtId="0" fontId="23" fillId="0" borderId="0" xfId="53" applyFont="1" applyFill="1">
      <alignment/>
      <protection/>
    </xf>
    <xf numFmtId="0" fontId="23" fillId="0" borderId="0" xfId="53" applyFont="1" applyFill="1" applyAlignment="1">
      <alignment horizontal="center"/>
      <protection/>
    </xf>
    <xf numFmtId="4" fontId="23" fillId="0" borderId="0" xfId="53" applyNumberFormat="1" applyFont="1" applyFill="1">
      <alignment/>
      <protection/>
    </xf>
    <xf numFmtId="0" fontId="23" fillId="0" borderId="0" xfId="0" applyFont="1" applyFill="1" applyAlignment="1">
      <alignment/>
    </xf>
    <xf numFmtId="4" fontId="23" fillId="0" borderId="0" xfId="0" applyNumberFormat="1" applyFont="1" applyFill="1" applyAlignment="1">
      <alignment/>
    </xf>
    <xf numFmtId="49" fontId="3" fillId="0" borderId="18" xfId="52" applyNumberFormat="1" applyFont="1" applyFill="1" applyBorder="1" applyAlignment="1">
      <alignment horizontal="center" vertical="center"/>
      <protection/>
    </xf>
    <xf numFmtId="49" fontId="3" fillId="0" borderId="20" xfId="52" applyNumberFormat="1" applyFont="1" applyFill="1" applyBorder="1" applyAlignment="1">
      <alignment horizontal="center" vertical="center"/>
      <protection/>
    </xf>
    <xf numFmtId="49" fontId="18" fillId="0" borderId="0" xfId="0" applyNumberFormat="1" applyFont="1" applyFill="1" applyAlignment="1">
      <alignment horizontal="left"/>
    </xf>
    <xf numFmtId="49" fontId="6" fillId="0" borderId="0" xfId="53" applyNumberFormat="1" applyFont="1" applyFill="1">
      <alignment/>
      <protection/>
    </xf>
    <xf numFmtId="0" fontId="17" fillId="0" borderId="0" xfId="0" applyFont="1" applyFill="1" applyAlignment="1">
      <alignment horizontal="left"/>
    </xf>
    <xf numFmtId="49" fontId="22" fillId="0" borderId="0" xfId="52" applyNumberFormat="1" applyFont="1" applyFill="1" applyBorder="1">
      <alignment/>
      <protection/>
    </xf>
    <xf numFmtId="49" fontId="5" fillId="0" borderId="14" xfId="52" applyNumberFormat="1" applyFont="1" applyFill="1" applyBorder="1" applyAlignment="1">
      <alignment horizontal="center" vertical="center"/>
      <protection/>
    </xf>
    <xf numFmtId="4" fontId="5" fillId="0" borderId="16" xfId="52" applyNumberFormat="1" applyFont="1" applyFill="1" applyBorder="1" applyAlignment="1">
      <alignment horizontal="right" vertical="center"/>
      <protection/>
    </xf>
    <xf numFmtId="4" fontId="2" fillId="0" borderId="0" xfId="53" applyNumberFormat="1" applyFont="1" applyFill="1" applyAlignment="1">
      <alignment vertical="center"/>
      <protection/>
    </xf>
    <xf numFmtId="0" fontId="3" fillId="0" borderId="13" xfId="52" applyFont="1" applyFill="1" applyBorder="1" applyAlignment="1">
      <alignment horizontal="center" vertical="center"/>
      <protection/>
    </xf>
    <xf numFmtId="4" fontId="3" fillId="0" borderId="19" xfId="52" applyNumberFormat="1" applyFont="1" applyFill="1" applyBorder="1" applyAlignment="1">
      <alignment horizontal="right" vertical="center"/>
      <protection/>
    </xf>
    <xf numFmtId="0" fontId="3" fillId="0" borderId="20" xfId="52" applyFont="1" applyFill="1" applyBorder="1" applyAlignment="1">
      <alignment horizontal="center" vertical="center"/>
      <protection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5" xfId="52"/>
    <cellStyle name="Normalny_Arkusz8" xfId="53"/>
    <cellStyle name="Normalny_Uch.RMK luty" xfId="54"/>
    <cellStyle name="Normalny_Uch.RMK marzec" xfId="55"/>
    <cellStyle name="Normalny_ZPMK luty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8"/>
  <sheetViews>
    <sheetView tabSelected="1" zoomScale="125" zoomScaleNormal="125" zoomScalePageLayoutView="0" workbookViewId="0" topLeftCell="A1">
      <selection activeCell="K13" sqref="K13"/>
    </sheetView>
  </sheetViews>
  <sheetFormatPr defaultColWidth="9.140625" defaultRowHeight="12.75"/>
  <cols>
    <col min="1" max="1" width="5.421875" style="76" customWidth="1"/>
    <col min="2" max="2" width="7.140625" style="76" customWidth="1"/>
    <col min="3" max="3" width="7.00390625" style="6" customWidth="1"/>
    <col min="4" max="4" width="15.28125" style="6" customWidth="1"/>
    <col min="5" max="5" width="13.140625" style="6" customWidth="1"/>
    <col min="6" max="6" width="15.421875" style="6" customWidth="1"/>
    <col min="7" max="7" width="13.57421875" style="6" customWidth="1"/>
    <col min="8" max="8" width="22.00390625" style="37" customWidth="1"/>
    <col min="9" max="9" width="17.140625" style="6" customWidth="1"/>
    <col min="10" max="10" width="20.7109375" style="41" customWidth="1"/>
    <col min="11" max="11" width="16.140625" style="41" bestFit="1" customWidth="1"/>
    <col min="12" max="12" width="18.8515625" style="41" customWidth="1"/>
    <col min="13" max="13" width="11.140625" style="41" customWidth="1"/>
    <col min="14" max="16384" width="9.140625" style="6" customWidth="1"/>
  </cols>
  <sheetData>
    <row r="1" spans="1:13" s="1" customFormat="1" ht="19.5" customHeight="1">
      <c r="A1" s="69" t="s">
        <v>90</v>
      </c>
      <c r="B1" s="77"/>
      <c r="C1" s="10"/>
      <c r="D1" s="9"/>
      <c r="E1" s="9"/>
      <c r="F1" s="9"/>
      <c r="G1" s="9"/>
      <c r="H1" s="42"/>
      <c r="J1" s="2"/>
      <c r="K1" s="2"/>
      <c r="L1" s="2"/>
      <c r="M1" s="2"/>
    </row>
    <row r="2" spans="1:13" s="1" customFormat="1" ht="19.5" customHeight="1">
      <c r="A2" s="69" t="s">
        <v>2</v>
      </c>
      <c r="B2" s="77"/>
      <c r="C2" s="10"/>
      <c r="D2" s="9"/>
      <c r="E2" s="9"/>
      <c r="F2" s="9"/>
      <c r="G2" s="9"/>
      <c r="H2" s="11"/>
      <c r="J2" s="2"/>
      <c r="K2" s="2"/>
      <c r="L2" s="2"/>
      <c r="M2" s="2"/>
    </row>
    <row r="3" spans="1:13" s="1" customFormat="1" ht="19.5" customHeight="1">
      <c r="A3" s="69" t="s">
        <v>86</v>
      </c>
      <c r="B3" s="77"/>
      <c r="C3" s="10"/>
      <c r="D3" s="9"/>
      <c r="E3" s="9"/>
      <c r="F3" s="9"/>
      <c r="G3" s="9"/>
      <c r="H3" s="171"/>
      <c r="J3" s="2"/>
      <c r="K3" s="2"/>
      <c r="L3" s="2"/>
      <c r="M3" s="2"/>
    </row>
    <row r="4" spans="1:8" ht="19.5" customHeight="1">
      <c r="A4" s="70"/>
      <c r="B4" s="78"/>
      <c r="C4" s="12"/>
      <c r="D4" s="4"/>
      <c r="E4" s="4"/>
      <c r="F4" s="4"/>
      <c r="G4" s="4"/>
      <c r="H4" s="13"/>
    </row>
    <row r="5" spans="1:8" ht="18" customHeight="1">
      <c r="A5" s="70" t="s">
        <v>20</v>
      </c>
      <c r="B5" s="78"/>
      <c r="C5" s="12"/>
      <c r="D5" s="4"/>
      <c r="E5" s="4"/>
      <c r="F5" s="4"/>
      <c r="G5" s="4"/>
      <c r="H5" s="13"/>
    </row>
    <row r="6" spans="1:8" ht="18" customHeight="1">
      <c r="A6" s="70"/>
      <c r="B6" s="78"/>
      <c r="C6" s="12"/>
      <c r="D6" s="4"/>
      <c r="E6" s="4"/>
      <c r="F6" s="4"/>
      <c r="G6" s="4"/>
      <c r="H6" s="13"/>
    </row>
    <row r="7" spans="1:11" ht="18" customHeight="1">
      <c r="A7" s="66" t="s">
        <v>3</v>
      </c>
      <c r="B7" s="79"/>
      <c r="C7" s="8"/>
      <c r="D7" s="8"/>
      <c r="E7" s="4"/>
      <c r="F7" s="4"/>
      <c r="G7" s="4"/>
      <c r="H7" s="13"/>
      <c r="J7" s="51"/>
      <c r="K7" s="51"/>
    </row>
    <row r="8" spans="1:8" ht="18" customHeight="1">
      <c r="A8" s="66" t="s">
        <v>47</v>
      </c>
      <c r="B8" s="79"/>
      <c r="C8" s="8"/>
      <c r="D8" s="8"/>
      <c r="E8" s="4"/>
      <c r="F8" s="4"/>
      <c r="G8" s="4"/>
      <c r="H8" s="13"/>
    </row>
    <row r="9" spans="1:8" ht="18" customHeight="1">
      <c r="A9" s="66" t="s">
        <v>22</v>
      </c>
      <c r="B9" s="79"/>
      <c r="C9" s="8"/>
      <c r="D9" s="8"/>
      <c r="E9" s="4"/>
      <c r="F9" s="4"/>
      <c r="G9" s="4"/>
      <c r="H9" s="13"/>
    </row>
    <row r="10" spans="1:8" ht="18" customHeight="1">
      <c r="A10" s="67" t="s">
        <v>14</v>
      </c>
      <c r="B10" s="79"/>
      <c r="C10" s="8"/>
      <c r="D10" s="8"/>
      <c r="E10" s="4"/>
      <c r="F10" s="4"/>
      <c r="G10" s="4"/>
      <c r="H10" s="13"/>
    </row>
    <row r="11" spans="1:11" ht="18" customHeight="1">
      <c r="A11" s="67"/>
      <c r="B11" s="79"/>
      <c r="C11" s="8"/>
      <c r="D11" s="8"/>
      <c r="E11" s="4"/>
      <c r="F11" s="4"/>
      <c r="G11" s="4"/>
      <c r="H11" s="13"/>
      <c r="J11" s="51"/>
      <c r="K11" s="51"/>
    </row>
    <row r="12" spans="1:13" s="7" customFormat="1" ht="18" customHeight="1">
      <c r="A12" s="71"/>
      <c r="B12" s="71"/>
      <c r="C12" s="15"/>
      <c r="D12" s="5"/>
      <c r="E12" s="15" t="s">
        <v>6</v>
      </c>
      <c r="F12" s="5"/>
      <c r="G12" s="5"/>
      <c r="H12" s="14"/>
      <c r="J12" s="52"/>
      <c r="K12" s="52"/>
      <c r="L12" s="52"/>
      <c r="M12" s="52"/>
    </row>
    <row r="13" spans="1:13" s="7" customFormat="1" ht="18" customHeight="1">
      <c r="A13" s="71"/>
      <c r="B13" s="71"/>
      <c r="C13" s="15"/>
      <c r="D13" s="5"/>
      <c r="E13" s="15"/>
      <c r="F13" s="5"/>
      <c r="G13" s="5"/>
      <c r="H13" s="14"/>
      <c r="J13" s="52"/>
      <c r="K13" s="52"/>
      <c r="L13" s="52"/>
      <c r="M13" s="52"/>
    </row>
    <row r="14" spans="1:13" s="7" customFormat="1" ht="18" customHeight="1">
      <c r="A14" s="93" t="s">
        <v>21</v>
      </c>
      <c r="B14" s="94"/>
      <c r="C14" s="95"/>
      <c r="D14" s="95"/>
      <c r="E14" s="95"/>
      <c r="F14" s="4"/>
      <c r="G14" s="4"/>
      <c r="H14" s="13"/>
      <c r="J14" s="52"/>
      <c r="K14" s="52"/>
      <c r="L14" s="52"/>
      <c r="M14" s="52"/>
    </row>
    <row r="15" spans="1:13" s="7" customFormat="1" ht="18" customHeight="1">
      <c r="A15" s="96" t="s">
        <v>41</v>
      </c>
      <c r="B15" s="94"/>
      <c r="C15" s="95"/>
      <c r="D15" s="95"/>
      <c r="E15" s="95"/>
      <c r="F15" s="4"/>
      <c r="G15" s="4"/>
      <c r="H15" s="13"/>
      <c r="J15" s="52"/>
      <c r="K15" s="52"/>
      <c r="L15" s="52"/>
      <c r="M15" s="52"/>
    </row>
    <row r="16" spans="1:13" s="7" customFormat="1" ht="18" customHeight="1">
      <c r="A16" s="97" t="s">
        <v>40</v>
      </c>
      <c r="B16" s="98"/>
      <c r="C16" s="99"/>
      <c r="D16" s="100"/>
      <c r="E16" s="99"/>
      <c r="F16" s="100"/>
      <c r="G16" s="100"/>
      <c r="H16" s="101"/>
      <c r="J16" s="52"/>
      <c r="K16" s="52"/>
      <c r="L16" s="52"/>
      <c r="M16" s="52"/>
    </row>
    <row r="17" spans="1:13" s="7" customFormat="1" ht="18" customHeight="1">
      <c r="A17" s="97" t="s">
        <v>45</v>
      </c>
      <c r="B17" s="5"/>
      <c r="C17" s="15"/>
      <c r="D17" s="5"/>
      <c r="E17" s="15"/>
      <c r="F17" s="5"/>
      <c r="G17" s="5"/>
      <c r="H17" s="14"/>
      <c r="J17" s="52"/>
      <c r="K17" s="52"/>
      <c r="L17" s="52"/>
      <c r="M17" s="52"/>
    </row>
    <row r="18" spans="1:13" s="7" customFormat="1" ht="18" customHeight="1">
      <c r="A18" s="97" t="s">
        <v>44</v>
      </c>
      <c r="B18" s="5"/>
      <c r="C18" s="15"/>
      <c r="D18" s="5"/>
      <c r="E18" s="15"/>
      <c r="F18" s="5"/>
      <c r="G18" s="5"/>
      <c r="H18" s="14"/>
      <c r="J18" s="52"/>
      <c r="K18" s="52"/>
      <c r="L18" s="52"/>
      <c r="M18" s="52"/>
    </row>
    <row r="19" spans="1:13" s="7" customFormat="1" ht="18" customHeight="1">
      <c r="A19" s="97" t="s">
        <v>46</v>
      </c>
      <c r="B19" s="5"/>
      <c r="C19" s="15"/>
      <c r="D19" s="5"/>
      <c r="E19" s="15"/>
      <c r="F19" s="5"/>
      <c r="G19" s="5"/>
      <c r="H19" s="14"/>
      <c r="J19" s="52"/>
      <c r="K19" s="52"/>
      <c r="L19" s="52"/>
      <c r="M19" s="52"/>
    </row>
    <row r="20" spans="1:13" s="7" customFormat="1" ht="18" customHeight="1">
      <c r="A20" s="97" t="s">
        <v>48</v>
      </c>
      <c r="B20" s="5"/>
      <c r="C20" s="15"/>
      <c r="D20" s="5"/>
      <c r="E20" s="15"/>
      <c r="F20" s="5"/>
      <c r="G20" s="5"/>
      <c r="H20" s="14"/>
      <c r="J20" s="52"/>
      <c r="K20" s="52"/>
      <c r="L20" s="52"/>
      <c r="M20" s="52"/>
    </row>
    <row r="21" spans="1:13" s="7" customFormat="1" ht="18" customHeight="1">
      <c r="A21" s="97" t="s">
        <v>49</v>
      </c>
      <c r="B21" s="5"/>
      <c r="C21" s="15"/>
      <c r="D21" s="5"/>
      <c r="E21" s="15"/>
      <c r="F21" s="5"/>
      <c r="G21" s="5"/>
      <c r="H21" s="14"/>
      <c r="J21" s="52"/>
      <c r="K21" s="52"/>
      <c r="L21" s="52"/>
      <c r="M21" s="52"/>
    </row>
    <row r="22" spans="1:13" s="7" customFormat="1" ht="18" customHeight="1">
      <c r="A22" s="97" t="s">
        <v>50</v>
      </c>
      <c r="B22" s="5"/>
      <c r="C22" s="15"/>
      <c r="D22" s="5"/>
      <c r="E22" s="15"/>
      <c r="F22" s="5"/>
      <c r="G22" s="5"/>
      <c r="H22" s="14"/>
      <c r="J22" s="52"/>
      <c r="K22" s="52"/>
      <c r="L22" s="52"/>
      <c r="M22" s="52"/>
    </row>
    <row r="23" spans="1:13" s="7" customFormat="1" ht="18" customHeight="1">
      <c r="A23" s="97" t="s">
        <v>51</v>
      </c>
      <c r="B23" s="5"/>
      <c r="C23" s="15"/>
      <c r="D23" s="5"/>
      <c r="E23" s="15"/>
      <c r="F23" s="5"/>
      <c r="G23" s="5"/>
      <c r="H23" s="14"/>
      <c r="J23" s="52"/>
      <c r="K23" s="52"/>
      <c r="L23" s="52"/>
      <c r="M23" s="52"/>
    </row>
    <row r="24" spans="1:13" s="7" customFormat="1" ht="18" customHeight="1">
      <c r="A24" s="97" t="s">
        <v>54</v>
      </c>
      <c r="B24" s="5"/>
      <c r="C24" s="15"/>
      <c r="D24" s="5"/>
      <c r="E24" s="15"/>
      <c r="F24" s="5"/>
      <c r="G24" s="5"/>
      <c r="H24" s="14"/>
      <c r="J24" s="52"/>
      <c r="K24" s="52"/>
      <c r="L24" s="52"/>
      <c r="M24" s="52"/>
    </row>
    <row r="25" spans="1:13" s="161" customFormat="1" ht="18" customHeight="1">
      <c r="A25" s="97" t="s">
        <v>85</v>
      </c>
      <c r="B25" s="158"/>
      <c r="C25" s="159"/>
      <c r="D25" s="158"/>
      <c r="E25" s="159"/>
      <c r="F25" s="158"/>
      <c r="G25" s="158"/>
      <c r="H25" s="160"/>
      <c r="J25" s="162"/>
      <c r="K25" s="162"/>
      <c r="L25" s="162"/>
      <c r="M25" s="162"/>
    </row>
    <row r="26" spans="1:13" s="7" customFormat="1" ht="18" customHeight="1">
      <c r="A26" s="97" t="s">
        <v>91</v>
      </c>
      <c r="B26" s="5"/>
      <c r="C26" s="15"/>
      <c r="D26" s="5"/>
      <c r="E26" s="15"/>
      <c r="F26" s="5"/>
      <c r="G26" s="5"/>
      <c r="H26" s="14"/>
      <c r="J26" s="52"/>
      <c r="K26" s="52"/>
      <c r="L26" s="52"/>
      <c r="M26" s="52"/>
    </row>
    <row r="27" spans="1:13" s="161" customFormat="1" ht="18" customHeight="1">
      <c r="A27" s="157" t="s">
        <v>84</v>
      </c>
      <c r="B27" s="158"/>
      <c r="C27" s="159"/>
      <c r="D27" s="158"/>
      <c r="E27" s="159"/>
      <c r="F27" s="158"/>
      <c r="G27" s="158"/>
      <c r="H27" s="160"/>
      <c r="J27" s="162"/>
      <c r="K27" s="162"/>
      <c r="L27" s="162"/>
      <c r="M27" s="162"/>
    </row>
    <row r="28" spans="1:13" s="161" customFormat="1" ht="18" customHeight="1">
      <c r="A28" s="157"/>
      <c r="B28" s="158"/>
      <c r="C28" s="159"/>
      <c r="D28" s="158"/>
      <c r="E28" s="159"/>
      <c r="F28" s="158"/>
      <c r="G28" s="158"/>
      <c r="H28" s="160"/>
      <c r="J28" s="162"/>
      <c r="K28" s="162"/>
      <c r="L28" s="162"/>
      <c r="M28" s="162"/>
    </row>
    <row r="29" spans="1:13" s="161" customFormat="1" ht="18" customHeight="1">
      <c r="A29" s="157"/>
      <c r="B29" s="158"/>
      <c r="C29" s="159"/>
      <c r="D29" s="158"/>
      <c r="E29" s="159"/>
      <c r="F29" s="158"/>
      <c r="G29" s="158"/>
      <c r="H29" s="160"/>
      <c r="J29" s="162"/>
      <c r="K29" s="162"/>
      <c r="L29" s="162"/>
      <c r="M29" s="162"/>
    </row>
    <row r="30" spans="1:13" s="7" customFormat="1" ht="18" customHeight="1">
      <c r="A30" s="5"/>
      <c r="B30" s="5"/>
      <c r="C30" s="15"/>
      <c r="D30" s="5"/>
      <c r="E30" s="15"/>
      <c r="F30" s="5"/>
      <c r="G30" s="5"/>
      <c r="H30" s="14"/>
      <c r="J30" s="52"/>
      <c r="K30" s="52"/>
      <c r="L30" s="52"/>
      <c r="M30" s="52"/>
    </row>
    <row r="31" spans="1:13" s="7" customFormat="1" ht="18" customHeight="1">
      <c r="A31" s="53" t="s">
        <v>23</v>
      </c>
      <c r="B31" s="104"/>
      <c r="C31" s="104"/>
      <c r="D31" s="1"/>
      <c r="E31" s="1"/>
      <c r="F31" s="4"/>
      <c r="G31" s="5"/>
      <c r="H31" s="14"/>
      <c r="J31" s="52"/>
      <c r="K31" s="52"/>
      <c r="L31" s="52"/>
      <c r="M31" s="52"/>
    </row>
    <row r="32" spans="1:13" s="7" customFormat="1" ht="18" customHeight="1">
      <c r="A32" s="53"/>
      <c r="B32" s="104"/>
      <c r="C32" s="104"/>
      <c r="D32" s="1"/>
      <c r="E32" s="1"/>
      <c r="F32" s="4"/>
      <c r="G32" s="5"/>
      <c r="H32" s="14"/>
      <c r="J32" s="52"/>
      <c r="K32" s="52"/>
      <c r="L32" s="52"/>
      <c r="M32" s="52"/>
    </row>
    <row r="33" spans="1:13" s="7" customFormat="1" ht="18" customHeight="1">
      <c r="A33" s="105" t="s">
        <v>24</v>
      </c>
      <c r="B33" s="105"/>
      <c r="C33" s="54"/>
      <c r="D33" s="106"/>
      <c r="E33" s="106"/>
      <c r="F33" s="4"/>
      <c r="G33" s="5"/>
      <c r="H33" s="147">
        <f>H36+H46</f>
        <v>529833881.46</v>
      </c>
      <c r="J33" s="52"/>
      <c r="K33" s="52"/>
      <c r="L33" s="52"/>
      <c r="M33" s="52"/>
    </row>
    <row r="34" spans="1:13" s="7" customFormat="1" ht="18" customHeight="1">
      <c r="A34" s="105" t="s">
        <v>25</v>
      </c>
      <c r="B34" s="105"/>
      <c r="C34" s="54"/>
      <c r="D34" s="106"/>
      <c r="E34" s="106"/>
      <c r="F34" s="4"/>
      <c r="G34" s="5"/>
      <c r="H34" s="147">
        <f>H37+H47</f>
        <v>530051048.46</v>
      </c>
      <c r="J34" s="52"/>
      <c r="K34" s="52"/>
      <c r="L34" s="52"/>
      <c r="M34" s="52"/>
    </row>
    <row r="35" spans="1:13" s="7" customFormat="1" ht="18" customHeight="1">
      <c r="A35" s="107" t="s">
        <v>26</v>
      </c>
      <c r="B35" s="107"/>
      <c r="C35" s="108"/>
      <c r="D35" s="106"/>
      <c r="E35" s="106"/>
      <c r="F35" s="4"/>
      <c r="G35" s="5"/>
      <c r="H35" s="147"/>
      <c r="J35" s="52"/>
      <c r="K35" s="52"/>
      <c r="L35" s="52"/>
      <c r="M35" s="52"/>
    </row>
    <row r="36" spans="1:13" s="7" customFormat="1" ht="18" customHeight="1">
      <c r="A36" s="105" t="s">
        <v>27</v>
      </c>
      <c r="B36" s="105"/>
      <c r="C36" s="54"/>
      <c r="D36" s="109"/>
      <c r="E36" s="106"/>
      <c r="F36" s="4"/>
      <c r="G36" s="5"/>
      <c r="H36" s="147">
        <v>367564782.51</v>
      </c>
      <c r="J36" s="52"/>
      <c r="K36" s="52"/>
      <c r="L36" s="52"/>
      <c r="M36" s="52"/>
    </row>
    <row r="37" spans="1:13" s="7" customFormat="1" ht="18" customHeight="1">
      <c r="A37" s="105" t="s">
        <v>25</v>
      </c>
      <c r="B37" s="105"/>
      <c r="C37" s="54"/>
      <c r="D37" s="109"/>
      <c r="E37" s="106"/>
      <c r="F37" s="4"/>
      <c r="G37" s="5"/>
      <c r="H37" s="147">
        <f>H36-D66+F66</f>
        <v>367577419.51</v>
      </c>
      <c r="J37" s="52"/>
      <c r="K37" s="52"/>
      <c r="L37" s="52"/>
      <c r="M37" s="52"/>
    </row>
    <row r="38" spans="1:13" s="7" customFormat="1" ht="18" customHeight="1">
      <c r="A38" s="107"/>
      <c r="B38" s="104" t="s">
        <v>28</v>
      </c>
      <c r="C38" s="108"/>
      <c r="D38" s="106"/>
      <c r="E38" s="106"/>
      <c r="F38" s="4"/>
      <c r="G38" s="5"/>
      <c r="H38" s="147"/>
      <c r="J38" s="52"/>
      <c r="K38" s="52"/>
      <c r="L38" s="52"/>
      <c r="M38" s="52"/>
    </row>
    <row r="39" spans="1:13" s="7" customFormat="1" ht="18" customHeight="1">
      <c r="A39" s="110" t="s">
        <v>29</v>
      </c>
      <c r="B39" s="105"/>
      <c r="C39" s="54"/>
      <c r="D39" s="106"/>
      <c r="E39" s="106"/>
      <c r="F39" s="4"/>
      <c r="G39" s="5"/>
      <c r="H39" s="147">
        <v>347243651.63</v>
      </c>
      <c r="J39" s="52"/>
      <c r="K39" s="52"/>
      <c r="L39" s="52"/>
      <c r="M39" s="52"/>
    </row>
    <row r="40" spans="1:13" s="7" customFormat="1" ht="18" customHeight="1">
      <c r="A40" s="110" t="s">
        <v>25</v>
      </c>
      <c r="B40" s="105"/>
      <c r="C40" s="54"/>
      <c r="D40" s="106"/>
      <c r="E40" s="106"/>
      <c r="F40" s="4"/>
      <c r="G40" s="5"/>
      <c r="H40" s="147">
        <f>H39-D66+F66</f>
        <v>347256288.63</v>
      </c>
      <c r="J40" s="52"/>
      <c r="K40" s="52"/>
      <c r="L40" s="52"/>
      <c r="M40" s="52"/>
    </row>
    <row r="41" spans="1:13" s="7" customFormat="1" ht="18" customHeight="1">
      <c r="A41" s="111"/>
      <c r="B41" s="79" t="s">
        <v>4</v>
      </c>
      <c r="C41" s="8"/>
      <c r="D41" s="8"/>
      <c r="E41" s="4"/>
      <c r="F41" s="4"/>
      <c r="G41" s="5"/>
      <c r="H41" s="14"/>
      <c r="J41" s="52"/>
      <c r="K41" s="52"/>
      <c r="L41" s="52"/>
      <c r="M41" s="52"/>
    </row>
    <row r="42" spans="1:13" s="7" customFormat="1" ht="18" customHeight="1">
      <c r="A42" s="112"/>
      <c r="B42" s="113" t="s">
        <v>56</v>
      </c>
      <c r="C42" s="113"/>
      <c r="D42" s="114"/>
      <c r="E42" s="4"/>
      <c r="F42" s="4"/>
      <c r="G42" s="5"/>
      <c r="H42" s="14"/>
      <c r="J42" s="52"/>
      <c r="K42" s="52"/>
      <c r="L42" s="52"/>
      <c r="M42" s="52"/>
    </row>
    <row r="43" spans="1:13" s="7" customFormat="1" ht="18" customHeight="1">
      <c r="A43" s="112"/>
      <c r="B43" s="113" t="s">
        <v>57</v>
      </c>
      <c r="C43" s="113"/>
      <c r="D43" s="114"/>
      <c r="E43" s="4"/>
      <c r="F43" s="4"/>
      <c r="G43" s="5"/>
      <c r="H43" s="14">
        <v>61332444.93</v>
      </c>
      <c r="J43" s="52"/>
      <c r="K43" s="52"/>
      <c r="L43" s="52"/>
      <c r="M43" s="52"/>
    </row>
    <row r="44" spans="1:13" s="7" customFormat="1" ht="18" customHeight="1">
      <c r="A44" s="112" t="s">
        <v>58</v>
      </c>
      <c r="B44" s="113" t="s">
        <v>59</v>
      </c>
      <c r="C44" s="113"/>
      <c r="D44" s="114"/>
      <c r="E44" s="4"/>
      <c r="F44" s="4"/>
      <c r="G44" s="5"/>
      <c r="H44" s="14">
        <f>H43-E66+G66</f>
        <v>61345081.93</v>
      </c>
      <c r="J44" s="52"/>
      <c r="K44" s="52"/>
      <c r="L44" s="52"/>
      <c r="M44" s="52"/>
    </row>
    <row r="45" spans="1:13" s="7" customFormat="1" ht="18" customHeight="1">
      <c r="A45" s="112"/>
      <c r="B45" s="113"/>
      <c r="C45" s="113"/>
      <c r="D45" s="114"/>
      <c r="E45" s="4"/>
      <c r="F45" s="4"/>
      <c r="G45" s="5"/>
      <c r="H45" s="14"/>
      <c r="J45" s="52"/>
      <c r="K45" s="52"/>
      <c r="L45" s="52"/>
      <c r="M45" s="52"/>
    </row>
    <row r="46" spans="1:13" s="7" customFormat="1" ht="18" customHeight="1">
      <c r="A46" s="105" t="s">
        <v>65</v>
      </c>
      <c r="B46" s="105"/>
      <c r="C46" s="54"/>
      <c r="D46" s="109"/>
      <c r="E46" s="106"/>
      <c r="F46" s="4"/>
      <c r="G46" s="5"/>
      <c r="H46" s="147">
        <v>162269098.95</v>
      </c>
      <c r="J46" s="52"/>
      <c r="K46" s="52"/>
      <c r="L46" s="52"/>
      <c r="M46" s="52"/>
    </row>
    <row r="47" spans="1:13" s="7" customFormat="1" ht="18" customHeight="1">
      <c r="A47" s="105" t="s">
        <v>25</v>
      </c>
      <c r="B47" s="105"/>
      <c r="C47" s="54"/>
      <c r="D47" s="109"/>
      <c r="E47" s="106"/>
      <c r="F47" s="4"/>
      <c r="G47" s="5"/>
      <c r="H47" s="147">
        <f>H46-D78+F78</f>
        <v>162473628.95</v>
      </c>
      <c r="J47" s="52"/>
      <c r="K47" s="52"/>
      <c r="L47" s="52"/>
      <c r="M47" s="52"/>
    </row>
    <row r="48" spans="1:13" s="7" customFormat="1" ht="18" customHeight="1">
      <c r="A48" s="107"/>
      <c r="B48" s="104" t="s">
        <v>28</v>
      </c>
      <c r="C48" s="108"/>
      <c r="D48" s="106"/>
      <c r="E48" s="106"/>
      <c r="F48" s="4"/>
      <c r="G48" s="5"/>
      <c r="H48" s="147"/>
      <c r="J48" s="52"/>
      <c r="K48" s="52"/>
      <c r="L48" s="52"/>
      <c r="M48" s="52"/>
    </row>
    <row r="49" spans="1:13" s="7" customFormat="1" ht="18" customHeight="1">
      <c r="A49" s="110" t="s">
        <v>29</v>
      </c>
      <c r="B49" s="105"/>
      <c r="C49" s="54"/>
      <c r="D49" s="106"/>
      <c r="E49" s="106"/>
      <c r="F49" s="4"/>
      <c r="G49" s="5"/>
      <c r="H49" s="147">
        <v>130561565.42</v>
      </c>
      <c r="J49" s="52"/>
      <c r="K49" s="52"/>
      <c r="L49" s="52"/>
      <c r="M49" s="52"/>
    </row>
    <row r="50" spans="1:13" s="7" customFormat="1" ht="18" customHeight="1">
      <c r="A50" s="110" t="s">
        <v>25</v>
      </c>
      <c r="B50" s="105"/>
      <c r="C50" s="54"/>
      <c r="D50" s="106"/>
      <c r="E50" s="106"/>
      <c r="F50" s="4"/>
      <c r="G50" s="5"/>
      <c r="H50" s="147">
        <f>H49-D78+F78</f>
        <v>130766095.42</v>
      </c>
      <c r="J50" s="52"/>
      <c r="K50" s="52"/>
      <c r="L50" s="52"/>
      <c r="M50" s="52"/>
    </row>
    <row r="51" spans="1:13" s="7" customFormat="1" ht="18" customHeight="1">
      <c r="A51" s="111"/>
      <c r="B51" s="79" t="s">
        <v>4</v>
      </c>
      <c r="C51" s="8"/>
      <c r="D51" s="8"/>
      <c r="E51" s="4"/>
      <c r="F51" s="4"/>
      <c r="G51" s="5"/>
      <c r="H51" s="14"/>
      <c r="J51" s="52"/>
      <c r="K51" s="52"/>
      <c r="L51" s="52"/>
      <c r="M51" s="52"/>
    </row>
    <row r="52" spans="1:13" s="7" customFormat="1" ht="18" customHeight="1">
      <c r="A52" s="112"/>
      <c r="B52" s="113" t="s">
        <v>56</v>
      </c>
      <c r="C52" s="113"/>
      <c r="D52" s="114"/>
      <c r="E52" s="4"/>
      <c r="F52" s="4"/>
      <c r="G52" s="5"/>
      <c r="H52" s="14"/>
      <c r="J52" s="52"/>
      <c r="K52" s="52"/>
      <c r="L52" s="52"/>
      <c r="M52" s="52"/>
    </row>
    <row r="53" spans="1:13" s="7" customFormat="1" ht="18" customHeight="1">
      <c r="A53" s="112"/>
      <c r="B53" s="113" t="s">
        <v>66</v>
      </c>
      <c r="C53" s="113"/>
      <c r="D53" s="114"/>
      <c r="E53" s="4"/>
      <c r="F53" s="4"/>
      <c r="G53" s="5"/>
      <c r="H53" s="14">
        <v>14788416.75</v>
      </c>
      <c r="J53" s="52"/>
      <c r="K53" s="52"/>
      <c r="L53" s="52"/>
      <c r="M53" s="52"/>
    </row>
    <row r="54" spans="1:13" s="7" customFormat="1" ht="18" customHeight="1">
      <c r="A54" s="112" t="s">
        <v>58</v>
      </c>
      <c r="B54" s="113" t="s">
        <v>59</v>
      </c>
      <c r="C54" s="113"/>
      <c r="D54" s="114"/>
      <c r="E54" s="4"/>
      <c r="F54" s="4"/>
      <c r="G54" s="5"/>
      <c r="H54" s="14">
        <f>H53-E78+G78</f>
        <v>14992946.75</v>
      </c>
      <c r="J54" s="52"/>
      <c r="K54" s="52"/>
      <c r="L54" s="52"/>
      <c r="M54" s="52"/>
    </row>
    <row r="55" spans="1:13" s="7" customFormat="1" ht="18" customHeight="1">
      <c r="A55" s="112"/>
      <c r="B55" s="113"/>
      <c r="C55" s="113"/>
      <c r="D55" s="114"/>
      <c r="E55" s="4"/>
      <c r="F55" s="4"/>
      <c r="G55" s="5"/>
      <c r="H55" s="14"/>
      <c r="J55" s="52"/>
      <c r="K55" s="52"/>
      <c r="L55" s="52"/>
      <c r="M55" s="52"/>
    </row>
    <row r="56" spans="1:13" s="7" customFormat="1" ht="18" customHeight="1">
      <c r="A56" s="112"/>
      <c r="B56" s="113"/>
      <c r="C56" s="113"/>
      <c r="D56" s="114"/>
      <c r="E56" s="4"/>
      <c r="F56" s="4"/>
      <c r="G56" s="5"/>
      <c r="H56" s="14"/>
      <c r="J56" s="52"/>
      <c r="K56" s="52"/>
      <c r="L56" s="52"/>
      <c r="M56" s="52"/>
    </row>
    <row r="57" spans="1:13" s="7" customFormat="1" ht="18" customHeight="1">
      <c r="A57" s="115" t="s">
        <v>30</v>
      </c>
      <c r="B57" s="116"/>
      <c r="C57" s="117"/>
      <c r="D57" s="55"/>
      <c r="E57" s="55"/>
      <c r="F57" s="118"/>
      <c r="G57" s="118"/>
      <c r="H57" s="14"/>
      <c r="J57" s="52"/>
      <c r="K57" s="52"/>
      <c r="L57" s="52"/>
      <c r="M57" s="52"/>
    </row>
    <row r="58" spans="1:13" s="7" customFormat="1" ht="18" customHeight="1">
      <c r="A58" s="115"/>
      <c r="B58" s="116"/>
      <c r="C58" s="117"/>
      <c r="D58" s="55"/>
      <c r="E58" s="55"/>
      <c r="F58" s="118"/>
      <c r="G58" s="118"/>
      <c r="H58" s="14"/>
      <c r="J58" s="52"/>
      <c r="K58" s="52"/>
      <c r="L58" s="52"/>
      <c r="M58" s="52"/>
    </row>
    <row r="59" spans="1:13" s="7" customFormat="1" ht="18" customHeight="1">
      <c r="A59" s="119" t="s">
        <v>31</v>
      </c>
      <c r="B59" s="120"/>
      <c r="C59" s="121"/>
      <c r="D59" s="122"/>
      <c r="E59" s="122"/>
      <c r="F59" s="123"/>
      <c r="G59" s="123"/>
      <c r="H59" s="14"/>
      <c r="J59" s="52"/>
      <c r="K59" s="52"/>
      <c r="L59" s="52"/>
      <c r="M59" s="52"/>
    </row>
    <row r="60" spans="1:13" s="7" customFormat="1" ht="18" customHeight="1">
      <c r="A60" s="119"/>
      <c r="B60" s="120"/>
      <c r="C60" s="121"/>
      <c r="D60" s="122"/>
      <c r="E60" s="122"/>
      <c r="F60" s="123"/>
      <c r="G60" s="123"/>
      <c r="H60" s="14"/>
      <c r="J60" s="52"/>
      <c r="K60" s="52"/>
      <c r="L60" s="52"/>
      <c r="M60" s="52"/>
    </row>
    <row r="61" spans="1:13" s="7" customFormat="1" ht="18" customHeight="1">
      <c r="A61" s="124"/>
      <c r="B61" s="124"/>
      <c r="C61" s="124"/>
      <c r="D61" s="122"/>
      <c r="E61" s="122"/>
      <c r="F61" s="123"/>
      <c r="G61" s="123"/>
      <c r="H61" s="14"/>
      <c r="J61" s="52"/>
      <c r="K61" s="52"/>
      <c r="L61" s="52"/>
      <c r="M61" s="52"/>
    </row>
    <row r="62" spans="1:13" s="7" customFormat="1" ht="18" customHeight="1">
      <c r="A62" s="125"/>
      <c r="B62" s="125"/>
      <c r="C62" s="126"/>
      <c r="D62" s="127" t="s">
        <v>32</v>
      </c>
      <c r="E62" s="128"/>
      <c r="F62" s="127" t="s">
        <v>33</v>
      </c>
      <c r="G62" s="128"/>
      <c r="H62" s="14"/>
      <c r="J62" s="52"/>
      <c r="K62" s="52"/>
      <c r="L62" s="52"/>
      <c r="M62" s="52"/>
    </row>
    <row r="63" spans="1:13" s="7" customFormat="1" ht="18" customHeight="1">
      <c r="A63" s="129"/>
      <c r="B63" s="129"/>
      <c r="C63" s="130"/>
      <c r="D63" s="131" t="s">
        <v>5</v>
      </c>
      <c r="E63" s="128" t="s">
        <v>4</v>
      </c>
      <c r="F63" s="131" t="s">
        <v>5</v>
      </c>
      <c r="G63" s="128" t="s">
        <v>4</v>
      </c>
      <c r="H63" s="14"/>
      <c r="J63" s="52"/>
      <c r="K63" s="52"/>
      <c r="L63" s="52"/>
      <c r="M63" s="52"/>
    </row>
    <row r="64" spans="1:13" s="7" customFormat="1" ht="28.5" customHeight="1">
      <c r="A64" s="56" t="s">
        <v>7</v>
      </c>
      <c r="B64" s="56" t="s">
        <v>11</v>
      </c>
      <c r="C64" s="56" t="s">
        <v>8</v>
      </c>
      <c r="D64" s="24" t="s">
        <v>9</v>
      </c>
      <c r="E64" s="26" t="s">
        <v>10</v>
      </c>
      <c r="F64" s="24" t="s">
        <v>9</v>
      </c>
      <c r="G64" s="26" t="s">
        <v>10</v>
      </c>
      <c r="H64" s="14"/>
      <c r="J64" s="52"/>
      <c r="K64" s="52"/>
      <c r="L64" s="52"/>
      <c r="M64" s="52"/>
    </row>
    <row r="65" spans="1:13" s="7" customFormat="1" ht="21.75" customHeight="1">
      <c r="A65" s="151" t="s">
        <v>53</v>
      </c>
      <c r="B65" s="57" t="s">
        <v>74</v>
      </c>
      <c r="C65" s="57" t="s">
        <v>64</v>
      </c>
      <c r="D65" s="43"/>
      <c r="E65" s="43"/>
      <c r="F65" s="43">
        <f>12637</f>
        <v>12637</v>
      </c>
      <c r="G65" s="43">
        <v>12637</v>
      </c>
      <c r="H65" s="14"/>
      <c r="J65" s="52"/>
      <c r="K65" s="52"/>
      <c r="L65" s="52"/>
      <c r="M65" s="52"/>
    </row>
    <row r="66" spans="1:13" s="7" customFormat="1" ht="22.5" customHeight="1">
      <c r="A66" s="82" t="s">
        <v>15</v>
      </c>
      <c r="B66" s="58"/>
      <c r="C66" s="132"/>
      <c r="D66" s="133">
        <f>D65</f>
        <v>0</v>
      </c>
      <c r="E66" s="133">
        <f>E65</f>
        <v>0</v>
      </c>
      <c r="F66" s="133">
        <f>F65</f>
        <v>12637</v>
      </c>
      <c r="G66" s="133">
        <f>G65</f>
        <v>12637</v>
      </c>
      <c r="H66" s="14"/>
      <c r="I66" s="52"/>
      <c r="J66" s="52"/>
      <c r="K66" s="52"/>
      <c r="L66" s="52"/>
      <c r="M66" s="52"/>
    </row>
    <row r="67" spans="1:13" s="7" customFormat="1" ht="22.5" customHeight="1">
      <c r="A67" s="64"/>
      <c r="B67" s="65"/>
      <c r="C67" s="65"/>
      <c r="D67" s="149"/>
      <c r="E67" s="149"/>
      <c r="F67" s="149"/>
      <c r="G67" s="149"/>
      <c r="H67" s="14"/>
      <c r="I67" s="52"/>
      <c r="J67" s="52"/>
      <c r="K67" s="52"/>
      <c r="L67" s="52"/>
      <c r="M67" s="52"/>
    </row>
    <row r="68" spans="1:13" s="7" customFormat="1" ht="18" customHeight="1">
      <c r="A68" s="115" t="s">
        <v>67</v>
      </c>
      <c r="B68" s="116"/>
      <c r="C68" s="117"/>
      <c r="D68" s="55"/>
      <c r="E68" s="55"/>
      <c r="F68" s="118"/>
      <c r="G68" s="118"/>
      <c r="H68" s="14"/>
      <c r="J68" s="52"/>
      <c r="K68" s="52"/>
      <c r="L68" s="52"/>
      <c r="M68" s="52"/>
    </row>
    <row r="69" spans="1:13" s="7" customFormat="1" ht="18" customHeight="1">
      <c r="A69" s="115"/>
      <c r="B69" s="116"/>
      <c r="C69" s="117"/>
      <c r="D69" s="55"/>
      <c r="E69" s="55"/>
      <c r="F69" s="118"/>
      <c r="G69" s="118"/>
      <c r="H69" s="14"/>
      <c r="J69" s="52"/>
      <c r="K69" s="52"/>
      <c r="L69" s="52"/>
      <c r="M69" s="52"/>
    </row>
    <row r="70" spans="1:13" s="7" customFormat="1" ht="18" customHeight="1">
      <c r="A70" s="119" t="s">
        <v>68</v>
      </c>
      <c r="B70" s="120"/>
      <c r="C70" s="121"/>
      <c r="D70" s="122"/>
      <c r="E70" s="122"/>
      <c r="F70" s="123"/>
      <c r="G70" s="123"/>
      <c r="H70" s="14"/>
      <c r="J70" s="52"/>
      <c r="K70" s="52"/>
      <c r="L70" s="52"/>
      <c r="M70" s="52"/>
    </row>
    <row r="71" spans="1:13" s="7" customFormat="1" ht="18" customHeight="1">
      <c r="A71" s="119"/>
      <c r="B71" s="120"/>
      <c r="C71" s="121"/>
      <c r="D71" s="122"/>
      <c r="E71" s="122"/>
      <c r="F71" s="123"/>
      <c r="G71" s="123"/>
      <c r="H71" s="14"/>
      <c r="J71" s="52"/>
      <c r="K71" s="52"/>
      <c r="L71" s="52"/>
      <c r="M71" s="52"/>
    </row>
    <row r="72" spans="1:13" s="7" customFormat="1" ht="18" customHeight="1">
      <c r="A72" s="124"/>
      <c r="B72" s="124"/>
      <c r="C72" s="124"/>
      <c r="D72" s="122"/>
      <c r="E72" s="122"/>
      <c r="F72" s="123"/>
      <c r="G72" s="123"/>
      <c r="H72" s="14"/>
      <c r="J72" s="52"/>
      <c r="K72" s="52"/>
      <c r="L72" s="52"/>
      <c r="M72" s="52"/>
    </row>
    <row r="73" spans="1:13" s="7" customFormat="1" ht="18" customHeight="1">
      <c r="A73" s="125"/>
      <c r="B73" s="125"/>
      <c r="C73" s="126"/>
      <c r="D73" s="127" t="s">
        <v>32</v>
      </c>
      <c r="E73" s="128"/>
      <c r="F73" s="127" t="s">
        <v>33</v>
      </c>
      <c r="G73" s="128"/>
      <c r="H73" s="14"/>
      <c r="J73" s="52"/>
      <c r="K73" s="52"/>
      <c r="L73" s="52"/>
      <c r="M73" s="52"/>
    </row>
    <row r="74" spans="1:13" s="7" customFormat="1" ht="18" customHeight="1">
      <c r="A74" s="129"/>
      <c r="B74" s="129"/>
      <c r="C74" s="130"/>
      <c r="D74" s="131" t="s">
        <v>5</v>
      </c>
      <c r="E74" s="128" t="s">
        <v>4</v>
      </c>
      <c r="F74" s="131" t="s">
        <v>5</v>
      </c>
      <c r="G74" s="128" t="s">
        <v>4</v>
      </c>
      <c r="H74" s="14"/>
      <c r="J74" s="52"/>
      <c r="K74" s="52"/>
      <c r="L74" s="52"/>
      <c r="M74" s="52"/>
    </row>
    <row r="75" spans="1:13" s="7" customFormat="1" ht="21" customHeight="1">
      <c r="A75" s="56" t="s">
        <v>7</v>
      </c>
      <c r="B75" s="56" t="s">
        <v>11</v>
      </c>
      <c r="C75" s="56" t="s">
        <v>8</v>
      </c>
      <c r="D75" s="24" t="s">
        <v>9</v>
      </c>
      <c r="E75" s="26" t="s">
        <v>10</v>
      </c>
      <c r="F75" s="24" t="s">
        <v>9</v>
      </c>
      <c r="G75" s="26" t="s">
        <v>10</v>
      </c>
      <c r="H75" s="14"/>
      <c r="J75" s="52"/>
      <c r="K75" s="52"/>
      <c r="L75" s="52"/>
      <c r="M75" s="52"/>
    </row>
    <row r="76" spans="1:13" s="7" customFormat="1" ht="21" customHeight="1">
      <c r="A76" s="169" t="s">
        <v>55</v>
      </c>
      <c r="B76" s="169" t="s">
        <v>75</v>
      </c>
      <c r="C76" s="132" t="s">
        <v>69</v>
      </c>
      <c r="D76" s="170"/>
      <c r="E76" s="170"/>
      <c r="F76" s="170">
        <v>186348</v>
      </c>
      <c r="G76" s="170">
        <v>186348</v>
      </c>
      <c r="H76" s="14"/>
      <c r="J76" s="52"/>
      <c r="K76" s="52"/>
      <c r="L76" s="52"/>
      <c r="M76" s="52"/>
    </row>
    <row r="77" spans="1:13" s="7" customFormat="1" ht="21" customHeight="1">
      <c r="A77" s="57" t="s">
        <v>63</v>
      </c>
      <c r="B77" s="57" t="s">
        <v>76</v>
      </c>
      <c r="C77" s="57" t="s">
        <v>69</v>
      </c>
      <c r="D77" s="170"/>
      <c r="E77" s="170"/>
      <c r="F77" s="170">
        <v>18182</v>
      </c>
      <c r="G77" s="170">
        <v>18182</v>
      </c>
      <c r="H77" s="14"/>
      <c r="J77" s="52"/>
      <c r="K77" s="52"/>
      <c r="L77" s="52"/>
      <c r="M77" s="52"/>
    </row>
    <row r="78" spans="1:13" s="7" customFormat="1" ht="21" customHeight="1">
      <c r="A78" s="82" t="s">
        <v>15</v>
      </c>
      <c r="B78" s="58"/>
      <c r="C78" s="132"/>
      <c r="D78" s="133">
        <f>D76+D77</f>
        <v>0</v>
      </c>
      <c r="E78" s="133">
        <f>E76+E77</f>
        <v>0</v>
      </c>
      <c r="F78" s="133">
        <f>F76+F77</f>
        <v>204530</v>
      </c>
      <c r="G78" s="133">
        <f>G76+G77</f>
        <v>204530</v>
      </c>
      <c r="H78" s="14"/>
      <c r="I78" s="52"/>
      <c r="J78" s="52"/>
      <c r="K78" s="52"/>
      <c r="L78" s="52"/>
      <c r="M78" s="52"/>
    </row>
    <row r="79" spans="1:13" s="7" customFormat="1" ht="21" customHeight="1">
      <c r="A79" s="64"/>
      <c r="B79" s="65"/>
      <c r="C79" s="65"/>
      <c r="D79" s="149"/>
      <c r="E79" s="149"/>
      <c r="F79" s="149"/>
      <c r="G79" s="149"/>
      <c r="H79" s="14"/>
      <c r="I79" s="52"/>
      <c r="J79" s="52"/>
      <c r="K79" s="52"/>
      <c r="L79" s="52"/>
      <c r="M79" s="52"/>
    </row>
    <row r="80" spans="1:13" s="7" customFormat="1" ht="21" customHeight="1">
      <c r="A80" s="64"/>
      <c r="B80" s="65"/>
      <c r="C80" s="65"/>
      <c r="D80" s="149"/>
      <c r="E80" s="149"/>
      <c r="F80" s="149"/>
      <c r="G80" s="149"/>
      <c r="H80" s="14"/>
      <c r="I80" s="52"/>
      <c r="J80" s="52"/>
      <c r="K80" s="52"/>
      <c r="L80" s="52"/>
      <c r="M80" s="52"/>
    </row>
    <row r="81" spans="1:13" s="7" customFormat="1" ht="18" customHeight="1">
      <c r="A81" s="53" t="s">
        <v>72</v>
      </c>
      <c r="B81" s="134"/>
      <c r="C81" s="135"/>
      <c r="D81" s="136"/>
      <c r="E81" s="136"/>
      <c r="F81" s="5"/>
      <c r="G81" s="5"/>
      <c r="H81" s="14"/>
      <c r="J81" s="52"/>
      <c r="K81" s="52"/>
      <c r="L81" s="52"/>
      <c r="M81" s="52"/>
    </row>
    <row r="82" spans="1:13" s="7" customFormat="1" ht="18" customHeight="1">
      <c r="A82" s="53"/>
      <c r="B82" s="134"/>
      <c r="C82" s="135"/>
      <c r="D82" s="136"/>
      <c r="E82" s="136"/>
      <c r="F82" s="5"/>
      <c r="G82" s="5"/>
      <c r="H82" s="14"/>
      <c r="J82" s="52"/>
      <c r="K82" s="52"/>
      <c r="L82" s="52"/>
      <c r="M82" s="52"/>
    </row>
    <row r="83" spans="1:13" s="7" customFormat="1" ht="18" customHeight="1">
      <c r="A83" s="53"/>
      <c r="B83" s="134"/>
      <c r="C83" s="135"/>
      <c r="D83" s="136"/>
      <c r="E83" s="136"/>
      <c r="F83" s="5"/>
      <c r="G83" s="5"/>
      <c r="H83" s="14"/>
      <c r="J83" s="52"/>
      <c r="K83" s="52"/>
      <c r="L83" s="52"/>
      <c r="M83" s="52"/>
    </row>
    <row r="84" spans="1:13" s="7" customFormat="1" ht="21" customHeight="1">
      <c r="A84" s="53"/>
      <c r="B84" s="137" t="s">
        <v>34</v>
      </c>
      <c r="C84" s="138"/>
      <c r="D84" s="59"/>
      <c r="E84" s="59"/>
      <c r="F84" s="5"/>
      <c r="G84" s="5"/>
      <c r="H84" s="147">
        <f>H87+H98</f>
        <v>559646365.46</v>
      </c>
      <c r="J84" s="52"/>
      <c r="K84" s="52"/>
      <c r="L84" s="52"/>
      <c r="M84" s="52"/>
    </row>
    <row r="85" spans="1:13" s="7" customFormat="1" ht="19.5" customHeight="1">
      <c r="A85" s="53"/>
      <c r="B85" s="137" t="s">
        <v>35</v>
      </c>
      <c r="C85" s="138"/>
      <c r="D85" s="59"/>
      <c r="E85" s="59"/>
      <c r="F85" s="5"/>
      <c r="G85" s="5"/>
      <c r="H85" s="147">
        <f>H88+H99</f>
        <v>559863532.46</v>
      </c>
      <c r="J85" s="52"/>
      <c r="K85" s="52"/>
      <c r="L85" s="52"/>
      <c r="M85" s="52"/>
    </row>
    <row r="86" spans="1:13" s="7" customFormat="1" ht="18" customHeight="1">
      <c r="A86" s="53"/>
      <c r="B86" s="139" t="s">
        <v>28</v>
      </c>
      <c r="C86" s="135"/>
      <c r="D86" s="59"/>
      <c r="E86" s="59"/>
      <c r="F86" s="5"/>
      <c r="G86" s="5"/>
      <c r="H86" s="147"/>
      <c r="J86" s="52"/>
      <c r="K86" s="52"/>
      <c r="L86" s="52"/>
      <c r="M86" s="52"/>
    </row>
    <row r="87" spans="1:13" s="7" customFormat="1" ht="18" customHeight="1">
      <c r="A87" s="140" t="s">
        <v>36</v>
      </c>
      <c r="B87" s="140"/>
      <c r="C87" s="54"/>
      <c r="D87" s="55"/>
      <c r="E87" s="122"/>
      <c r="F87" s="5"/>
      <c r="G87" s="5"/>
      <c r="H87" s="147">
        <v>354889097.54</v>
      </c>
      <c r="J87" s="52"/>
      <c r="K87" s="52"/>
      <c r="L87" s="52"/>
      <c r="M87" s="52"/>
    </row>
    <row r="88" spans="1:13" s="7" customFormat="1" ht="18" customHeight="1">
      <c r="A88" s="140"/>
      <c r="B88" s="141" t="s">
        <v>35</v>
      </c>
      <c r="C88" s="54"/>
      <c r="D88" s="55"/>
      <c r="E88" s="122"/>
      <c r="F88" s="5"/>
      <c r="G88" s="5"/>
      <c r="H88" s="147">
        <f>H87-D145+F145</f>
        <v>354901734.54</v>
      </c>
      <c r="J88" s="52"/>
      <c r="K88" s="52"/>
      <c r="L88" s="52"/>
      <c r="M88" s="52"/>
    </row>
    <row r="89" spans="1:13" s="7" customFormat="1" ht="18" customHeight="1">
      <c r="A89" s="142" t="s">
        <v>5</v>
      </c>
      <c r="B89" s="142" t="s">
        <v>37</v>
      </c>
      <c r="C89" s="108"/>
      <c r="D89" s="122"/>
      <c r="E89" s="122"/>
      <c r="F89" s="5"/>
      <c r="G89" s="5"/>
      <c r="H89" s="147"/>
      <c r="J89" s="52"/>
      <c r="K89" s="52"/>
      <c r="L89" s="52"/>
      <c r="M89" s="52"/>
    </row>
    <row r="90" spans="1:13" s="7" customFormat="1" ht="18" customHeight="1">
      <c r="A90" s="60" t="s">
        <v>38</v>
      </c>
      <c r="B90" s="60"/>
      <c r="C90" s="143"/>
      <c r="D90" s="61"/>
      <c r="E90" s="122"/>
      <c r="F90" s="5"/>
      <c r="G90" s="5"/>
      <c r="H90" s="147">
        <v>339064841.37</v>
      </c>
      <c r="J90" s="52"/>
      <c r="K90" s="52"/>
      <c r="L90" s="52"/>
      <c r="M90" s="52"/>
    </row>
    <row r="91" spans="1:13" s="7" customFormat="1" ht="18" customHeight="1">
      <c r="A91" s="60"/>
      <c r="B91" s="62" t="s">
        <v>35</v>
      </c>
      <c r="C91" s="143"/>
      <c r="D91" s="61"/>
      <c r="E91" s="55"/>
      <c r="F91" s="5"/>
      <c r="G91" s="5"/>
      <c r="H91" s="147">
        <f>H90-D145+F145</f>
        <v>339077478.37</v>
      </c>
      <c r="J91" s="52"/>
      <c r="K91" s="52"/>
      <c r="L91" s="52"/>
      <c r="M91" s="52"/>
    </row>
    <row r="92" spans="1:13" s="7" customFormat="1" ht="18" customHeight="1">
      <c r="A92" s="165"/>
      <c r="B92" s="166" t="s">
        <v>4</v>
      </c>
      <c r="C92" s="165"/>
      <c r="D92" s="167"/>
      <c r="E92" s="55"/>
      <c r="F92" s="61"/>
      <c r="G92" s="5"/>
      <c r="H92" s="14"/>
      <c r="J92" s="52"/>
      <c r="K92" s="52"/>
      <c r="L92" s="52"/>
      <c r="M92" s="52"/>
    </row>
    <row r="93" spans="1:13" s="7" customFormat="1" ht="18" customHeight="1">
      <c r="A93" s="66"/>
      <c r="B93" s="168" t="s">
        <v>60</v>
      </c>
      <c r="C93" s="144"/>
      <c r="D93" s="145"/>
      <c r="E93" s="55"/>
      <c r="F93" s="61"/>
      <c r="G93" s="5"/>
      <c r="H93" s="14"/>
      <c r="J93" s="52"/>
      <c r="K93" s="52"/>
      <c r="L93" s="52"/>
      <c r="M93" s="52"/>
    </row>
    <row r="94" spans="1:13" s="7" customFormat="1" ht="18" customHeight="1">
      <c r="A94" s="66"/>
      <c r="B94" s="168" t="s">
        <v>61</v>
      </c>
      <c r="C94" s="144"/>
      <c r="D94" s="145"/>
      <c r="E94" s="55"/>
      <c r="F94" s="61"/>
      <c r="G94" s="5"/>
      <c r="H94" s="14">
        <v>61332444.93</v>
      </c>
      <c r="J94" s="52"/>
      <c r="K94" s="52"/>
      <c r="L94" s="52"/>
      <c r="M94" s="52"/>
    </row>
    <row r="95" spans="1:13" s="7" customFormat="1" ht="18" customHeight="1">
      <c r="A95" s="66"/>
      <c r="B95" s="146" t="s">
        <v>62</v>
      </c>
      <c r="C95" s="144"/>
      <c r="D95" s="145"/>
      <c r="E95" s="55"/>
      <c r="F95" s="61"/>
      <c r="G95" s="5"/>
      <c r="H95" s="14">
        <f>H94-E145+G145</f>
        <v>61345081.93</v>
      </c>
      <c r="J95" s="52"/>
      <c r="K95" s="52"/>
      <c r="L95" s="52"/>
      <c r="M95" s="52"/>
    </row>
    <row r="96" spans="1:13" s="7" customFormat="1" ht="18" customHeight="1">
      <c r="A96" s="60"/>
      <c r="B96" s="62"/>
      <c r="C96" s="143"/>
      <c r="D96" s="61"/>
      <c r="E96" s="55"/>
      <c r="F96" s="5"/>
      <c r="G96" s="5"/>
      <c r="H96" s="147"/>
      <c r="J96" s="52"/>
      <c r="K96" s="52"/>
      <c r="L96" s="52"/>
      <c r="M96" s="52"/>
    </row>
    <row r="97" spans="1:13" s="7" customFormat="1" ht="18" customHeight="1">
      <c r="A97" s="60"/>
      <c r="B97" s="62"/>
      <c r="C97" s="143"/>
      <c r="D97" s="61"/>
      <c r="E97" s="55"/>
      <c r="F97" s="5"/>
      <c r="G97" s="5"/>
      <c r="H97" s="147"/>
      <c r="J97" s="52"/>
      <c r="K97" s="52"/>
      <c r="L97" s="52"/>
      <c r="M97" s="52"/>
    </row>
    <row r="98" spans="1:13" s="7" customFormat="1" ht="18" customHeight="1">
      <c r="A98" s="140" t="s">
        <v>70</v>
      </c>
      <c r="B98" s="140"/>
      <c r="C98" s="54"/>
      <c r="D98" s="55"/>
      <c r="E98" s="122"/>
      <c r="F98" s="5"/>
      <c r="G98" s="5"/>
      <c r="H98" s="147">
        <v>204757267.92</v>
      </c>
      <c r="J98" s="52"/>
      <c r="K98" s="52"/>
      <c r="L98" s="52"/>
      <c r="M98" s="52"/>
    </row>
    <row r="99" spans="1:13" s="7" customFormat="1" ht="18" customHeight="1">
      <c r="A99" s="140"/>
      <c r="B99" s="141" t="s">
        <v>35</v>
      </c>
      <c r="C99" s="54"/>
      <c r="D99" s="55"/>
      <c r="E99" s="122"/>
      <c r="F99" s="5"/>
      <c r="G99" s="5"/>
      <c r="H99" s="147">
        <f>H98-D188+F188</f>
        <v>204961797.92</v>
      </c>
      <c r="J99" s="52"/>
      <c r="K99" s="52"/>
      <c r="L99" s="52"/>
      <c r="M99" s="52"/>
    </row>
    <row r="100" spans="1:13" s="7" customFormat="1" ht="18" customHeight="1">
      <c r="A100" s="142" t="s">
        <v>5</v>
      </c>
      <c r="B100" s="142" t="s">
        <v>37</v>
      </c>
      <c r="C100" s="108"/>
      <c r="D100" s="122"/>
      <c r="E100" s="122"/>
      <c r="F100" s="5"/>
      <c r="G100" s="5"/>
      <c r="H100" s="147"/>
      <c r="J100" s="52"/>
      <c r="K100" s="52"/>
      <c r="L100" s="52"/>
      <c r="M100" s="52"/>
    </row>
    <row r="101" spans="1:13" s="7" customFormat="1" ht="18" customHeight="1">
      <c r="A101" s="60" t="s">
        <v>38</v>
      </c>
      <c r="B101" s="60"/>
      <c r="C101" s="143"/>
      <c r="D101" s="61"/>
      <c r="E101" s="122"/>
      <c r="F101" s="5"/>
      <c r="G101" s="5"/>
      <c r="H101" s="147">
        <v>126336745.59</v>
      </c>
      <c r="J101" s="52"/>
      <c r="K101" s="52"/>
      <c r="L101" s="52"/>
      <c r="M101" s="52"/>
    </row>
    <row r="102" spans="1:13" s="7" customFormat="1" ht="18" customHeight="1">
      <c r="A102" s="60"/>
      <c r="B102" s="62" t="s">
        <v>35</v>
      </c>
      <c r="C102" s="143"/>
      <c r="D102" s="61"/>
      <c r="E102" s="55"/>
      <c r="F102" s="5"/>
      <c r="G102" s="5"/>
      <c r="H102" s="147">
        <f>H101-D188+F188</f>
        <v>126541275.59</v>
      </c>
      <c r="J102" s="52"/>
      <c r="K102" s="52"/>
      <c r="L102" s="52"/>
      <c r="M102" s="52"/>
    </row>
    <row r="103" spans="1:13" s="7" customFormat="1" ht="18" customHeight="1">
      <c r="A103" s="165"/>
      <c r="B103" s="166" t="s">
        <v>4</v>
      </c>
      <c r="C103" s="165"/>
      <c r="D103" s="167"/>
      <c r="E103" s="55"/>
      <c r="F103" s="61"/>
      <c r="G103" s="5"/>
      <c r="H103" s="14"/>
      <c r="J103" s="52"/>
      <c r="K103" s="52"/>
      <c r="L103" s="52"/>
      <c r="M103" s="52"/>
    </row>
    <row r="104" spans="1:13" s="7" customFormat="1" ht="18" customHeight="1">
      <c r="A104" s="66"/>
      <c r="B104" s="168" t="s">
        <v>60</v>
      </c>
      <c r="C104" s="144"/>
      <c r="D104" s="145"/>
      <c r="E104" s="55"/>
      <c r="F104" s="61"/>
      <c r="G104" s="5"/>
      <c r="H104" s="14"/>
      <c r="J104" s="52"/>
      <c r="K104" s="52"/>
      <c r="L104" s="52"/>
      <c r="M104" s="52"/>
    </row>
    <row r="105" spans="1:13" s="7" customFormat="1" ht="18" customHeight="1">
      <c r="A105" s="66"/>
      <c r="B105" s="168" t="s">
        <v>71</v>
      </c>
      <c r="C105" s="144"/>
      <c r="D105" s="145"/>
      <c r="E105" s="55"/>
      <c r="F105" s="61"/>
      <c r="G105" s="5"/>
      <c r="H105" s="14">
        <v>14788416.75</v>
      </c>
      <c r="J105" s="52"/>
      <c r="K105" s="52"/>
      <c r="L105" s="52"/>
      <c r="M105" s="52"/>
    </row>
    <row r="106" spans="1:13" s="7" customFormat="1" ht="18" customHeight="1">
      <c r="A106" s="66"/>
      <c r="B106" s="146" t="s">
        <v>62</v>
      </c>
      <c r="C106" s="144"/>
      <c r="D106" s="145"/>
      <c r="E106" s="55"/>
      <c r="F106" s="61"/>
      <c r="G106" s="5"/>
      <c r="H106" s="14">
        <f>H105-E188+G188</f>
        <v>14992946.75</v>
      </c>
      <c r="J106" s="52"/>
      <c r="K106" s="52"/>
      <c r="L106" s="52"/>
      <c r="M106" s="52"/>
    </row>
    <row r="107" spans="1:13" s="7" customFormat="1" ht="18" customHeight="1">
      <c r="A107" s="60"/>
      <c r="B107" s="62"/>
      <c r="C107" s="143"/>
      <c r="D107" s="61"/>
      <c r="E107" s="55"/>
      <c r="F107" s="5"/>
      <c r="G107" s="5"/>
      <c r="H107" s="147"/>
      <c r="J107" s="52"/>
      <c r="K107" s="52"/>
      <c r="L107" s="52"/>
      <c r="M107" s="52"/>
    </row>
    <row r="108" spans="1:13" s="7" customFormat="1" ht="18" customHeight="1">
      <c r="A108" s="66"/>
      <c r="B108" s="146"/>
      <c r="C108" s="144"/>
      <c r="D108" s="145"/>
      <c r="E108" s="55"/>
      <c r="F108" s="61"/>
      <c r="G108" s="5"/>
      <c r="H108" s="14"/>
      <c r="J108" s="52"/>
      <c r="K108" s="52"/>
      <c r="L108" s="52"/>
      <c r="M108" s="52"/>
    </row>
    <row r="109" spans="1:8" ht="18" customHeight="1">
      <c r="A109" s="85" t="s">
        <v>12</v>
      </c>
      <c r="B109" s="80"/>
      <c r="C109" s="28"/>
      <c r="D109" s="29"/>
      <c r="E109" s="29"/>
      <c r="F109" s="29"/>
      <c r="G109" s="29"/>
      <c r="H109" s="30"/>
    </row>
    <row r="110" spans="1:8" ht="18" customHeight="1">
      <c r="A110" s="85"/>
      <c r="B110" s="80"/>
      <c r="C110" s="28"/>
      <c r="D110" s="29"/>
      <c r="E110" s="29"/>
      <c r="F110" s="29"/>
      <c r="G110" s="29"/>
      <c r="H110" s="30"/>
    </row>
    <row r="111" spans="1:8" ht="18" customHeight="1">
      <c r="A111" s="85"/>
      <c r="B111" s="80"/>
      <c r="C111" s="28"/>
      <c r="D111" s="29"/>
      <c r="E111" s="29"/>
      <c r="F111" s="29"/>
      <c r="G111" s="29"/>
      <c r="H111" s="30"/>
    </row>
    <row r="112" spans="1:8" ht="18" customHeight="1">
      <c r="A112" s="72" t="s">
        <v>39</v>
      </c>
      <c r="B112" s="72"/>
      <c r="C112" s="31"/>
      <c r="D112" s="3"/>
      <c r="E112" s="3"/>
      <c r="F112" s="3"/>
      <c r="G112" s="3"/>
      <c r="H112" s="32"/>
    </row>
    <row r="113" spans="1:8" ht="18" customHeight="1">
      <c r="A113" s="72"/>
      <c r="B113" s="72"/>
      <c r="C113" s="31"/>
      <c r="D113" s="3"/>
      <c r="E113" s="3"/>
      <c r="F113" s="3"/>
      <c r="G113" s="3"/>
      <c r="H113" s="32"/>
    </row>
    <row r="114" spans="1:8" ht="18.75">
      <c r="A114" s="73"/>
      <c r="B114" s="73"/>
      <c r="C114" s="19"/>
      <c r="D114" s="20" t="s">
        <v>0</v>
      </c>
      <c r="E114" s="21"/>
      <c r="F114" s="20" t="s">
        <v>1</v>
      </c>
      <c r="G114" s="21"/>
      <c r="H114" s="32"/>
    </row>
    <row r="115" spans="1:8" ht="13.5" customHeight="1">
      <c r="A115" s="74"/>
      <c r="B115" s="74"/>
      <c r="C115" s="22"/>
      <c r="D115" s="23" t="s">
        <v>5</v>
      </c>
      <c r="E115" s="21" t="s">
        <v>4</v>
      </c>
      <c r="F115" s="23" t="s">
        <v>5</v>
      </c>
      <c r="G115" s="21" t="s">
        <v>4</v>
      </c>
      <c r="H115" s="32"/>
    </row>
    <row r="116" spans="1:8" ht="29.25" customHeight="1">
      <c r="A116" s="56" t="s">
        <v>7</v>
      </c>
      <c r="B116" s="56" t="s">
        <v>11</v>
      </c>
      <c r="C116" s="24" t="s">
        <v>8</v>
      </c>
      <c r="D116" s="25" t="s">
        <v>9</v>
      </c>
      <c r="E116" s="26" t="s">
        <v>10</v>
      </c>
      <c r="F116" s="25" t="s">
        <v>9</v>
      </c>
      <c r="G116" s="26" t="s">
        <v>10</v>
      </c>
      <c r="H116" s="32"/>
    </row>
    <row r="117" spans="1:8" ht="21.75" customHeight="1">
      <c r="A117" s="57" t="s">
        <v>88</v>
      </c>
      <c r="B117" s="57" t="s">
        <v>89</v>
      </c>
      <c r="C117" s="40"/>
      <c r="D117" s="43">
        <f>SUM(D118:D119)</f>
        <v>7500</v>
      </c>
      <c r="E117" s="43">
        <f>SUM(E118:E119)</f>
        <v>0</v>
      </c>
      <c r="F117" s="43">
        <f>SUM(F118:F119)</f>
        <v>7500</v>
      </c>
      <c r="G117" s="43">
        <f>SUM(G118:G119)</f>
        <v>0</v>
      </c>
      <c r="H117" s="32"/>
    </row>
    <row r="118" spans="1:8" ht="22.5" customHeight="1">
      <c r="A118" s="163"/>
      <c r="B118" s="68"/>
      <c r="C118" s="47">
        <v>4270</v>
      </c>
      <c r="D118" s="48">
        <v>7500</v>
      </c>
      <c r="E118" s="48"/>
      <c r="F118" s="48"/>
      <c r="G118" s="48"/>
      <c r="H118" s="32"/>
    </row>
    <row r="119" spans="1:8" ht="22.5" customHeight="1">
      <c r="A119" s="163"/>
      <c r="B119" s="68"/>
      <c r="C119" s="47">
        <v>4300</v>
      </c>
      <c r="D119" s="48"/>
      <c r="E119" s="48"/>
      <c r="F119" s="48">
        <v>7500</v>
      </c>
      <c r="G119" s="48"/>
      <c r="H119" s="32"/>
    </row>
    <row r="120" spans="1:13" s="50" customFormat="1" ht="21.75" customHeight="1">
      <c r="A120" s="57" t="s">
        <v>16</v>
      </c>
      <c r="B120" s="84"/>
      <c r="C120" s="92"/>
      <c r="D120" s="43">
        <f>D121+D127</f>
        <v>3372</v>
      </c>
      <c r="E120" s="43">
        <f>E121+E127</f>
        <v>0</v>
      </c>
      <c r="F120" s="43">
        <f>F121+F127</f>
        <v>3372</v>
      </c>
      <c r="G120" s="43">
        <f>G121+G127</f>
        <v>0</v>
      </c>
      <c r="H120" s="49"/>
      <c r="I120" s="51"/>
      <c r="J120" s="51"/>
      <c r="K120" s="51"/>
      <c r="L120" s="51"/>
      <c r="M120" s="51"/>
    </row>
    <row r="121" spans="1:13" s="50" customFormat="1" ht="21.75" customHeight="1">
      <c r="A121" s="150"/>
      <c r="B121" s="84" t="s">
        <v>52</v>
      </c>
      <c r="C121" s="152"/>
      <c r="D121" s="83">
        <f>SUM(D122:D126)</f>
        <v>0</v>
      </c>
      <c r="E121" s="83">
        <f>SUM(E122:E126)</f>
        <v>0</v>
      </c>
      <c r="F121" s="83">
        <f>SUM(F122:F126)</f>
        <v>3272</v>
      </c>
      <c r="G121" s="83">
        <f>SUM(G122:G126)</f>
        <v>0</v>
      </c>
      <c r="H121" s="49"/>
      <c r="I121" s="51"/>
      <c r="J121" s="51"/>
      <c r="K121" s="51"/>
      <c r="L121" s="51"/>
      <c r="M121" s="51"/>
    </row>
    <row r="122" spans="1:13" s="50" customFormat="1" ht="21.75" customHeight="1">
      <c r="A122" s="150"/>
      <c r="B122" s="63"/>
      <c r="C122" s="47">
        <v>3020</v>
      </c>
      <c r="D122" s="48"/>
      <c r="E122" s="48"/>
      <c r="F122" s="48">
        <f>100</f>
        <v>100</v>
      </c>
      <c r="G122" s="48"/>
      <c r="H122" s="49"/>
      <c r="I122" s="51"/>
      <c r="J122" s="51"/>
      <c r="K122" s="51"/>
      <c r="L122" s="51"/>
      <c r="M122" s="51"/>
    </row>
    <row r="123" spans="1:13" s="50" customFormat="1" ht="21.75" customHeight="1">
      <c r="A123" s="150"/>
      <c r="B123" s="68"/>
      <c r="C123" s="47">
        <v>4270</v>
      </c>
      <c r="D123" s="48"/>
      <c r="E123" s="48"/>
      <c r="F123" s="48">
        <f>1000</f>
        <v>1000</v>
      </c>
      <c r="G123" s="48"/>
      <c r="H123" s="49"/>
      <c r="I123" s="51"/>
      <c r="J123" s="51"/>
      <c r="K123" s="51"/>
      <c r="L123" s="51"/>
      <c r="M123" s="51"/>
    </row>
    <row r="124" spans="1:13" s="50" customFormat="1" ht="21.75" customHeight="1">
      <c r="A124" s="150"/>
      <c r="B124" s="68"/>
      <c r="C124" s="47">
        <v>4300</v>
      </c>
      <c r="D124" s="48"/>
      <c r="E124" s="48"/>
      <c r="F124" s="48">
        <f>2072</f>
        <v>2072</v>
      </c>
      <c r="G124" s="48"/>
      <c r="H124" s="49"/>
      <c r="I124" s="51"/>
      <c r="J124" s="51"/>
      <c r="K124" s="51"/>
      <c r="L124" s="51"/>
      <c r="M124" s="51"/>
    </row>
    <row r="125" spans="1:13" s="50" customFormat="1" ht="21.75" customHeight="1">
      <c r="A125" s="150"/>
      <c r="B125" s="68"/>
      <c r="C125" s="47">
        <v>4360</v>
      </c>
      <c r="D125" s="48"/>
      <c r="E125" s="48"/>
      <c r="F125" s="48">
        <f>60</f>
        <v>60</v>
      </c>
      <c r="G125" s="48"/>
      <c r="H125" s="49"/>
      <c r="I125" s="51"/>
      <c r="J125" s="51"/>
      <c r="K125" s="51"/>
      <c r="L125" s="51"/>
      <c r="M125" s="51"/>
    </row>
    <row r="126" spans="1:13" s="50" customFormat="1" ht="21.75" customHeight="1">
      <c r="A126" s="150"/>
      <c r="B126" s="102"/>
      <c r="C126" s="47">
        <v>4430</v>
      </c>
      <c r="D126" s="48"/>
      <c r="E126" s="48"/>
      <c r="F126" s="48">
        <v>40</v>
      </c>
      <c r="G126" s="48"/>
      <c r="H126" s="49"/>
      <c r="I126" s="51"/>
      <c r="J126" s="51"/>
      <c r="K126" s="51"/>
      <c r="L126" s="51"/>
      <c r="M126" s="51"/>
    </row>
    <row r="127" spans="1:13" s="50" customFormat="1" ht="21.75" customHeight="1">
      <c r="A127" s="150"/>
      <c r="B127" s="84" t="s">
        <v>83</v>
      </c>
      <c r="C127" s="47"/>
      <c r="D127" s="48">
        <f>SUM(D128:D135)</f>
        <v>3372</v>
      </c>
      <c r="E127" s="48">
        <f>SUM(E128:E135)</f>
        <v>0</v>
      </c>
      <c r="F127" s="48">
        <f>SUM(F128:F135)</f>
        <v>100</v>
      </c>
      <c r="G127" s="48">
        <f>SUM(G128:G135)</f>
        <v>0</v>
      </c>
      <c r="H127" s="49"/>
      <c r="I127" s="51"/>
      <c r="J127" s="51"/>
      <c r="K127" s="51"/>
      <c r="L127" s="51"/>
      <c r="M127" s="51"/>
    </row>
    <row r="128" spans="1:13" s="50" customFormat="1" ht="21.75" customHeight="1">
      <c r="A128" s="150"/>
      <c r="B128" s="68"/>
      <c r="C128" s="47">
        <v>3020</v>
      </c>
      <c r="D128" s="48">
        <f>100</f>
        <v>100</v>
      </c>
      <c r="E128" s="48"/>
      <c r="F128" s="48"/>
      <c r="G128" s="48"/>
      <c r="H128" s="49"/>
      <c r="I128" s="51"/>
      <c r="J128" s="51"/>
      <c r="K128" s="51"/>
      <c r="L128" s="51"/>
      <c r="M128" s="51"/>
    </row>
    <row r="129" spans="1:13" s="50" customFormat="1" ht="21.75" customHeight="1">
      <c r="A129" s="150"/>
      <c r="B129" s="68"/>
      <c r="C129" s="92">
        <v>4190</v>
      </c>
      <c r="D129" s="83">
        <f>10</f>
        <v>10</v>
      </c>
      <c r="E129" s="83"/>
      <c r="F129" s="83"/>
      <c r="G129" s="83"/>
      <c r="H129" s="49"/>
      <c r="I129" s="51"/>
      <c r="J129" s="51"/>
      <c r="K129" s="51"/>
      <c r="L129" s="51"/>
      <c r="M129" s="51"/>
    </row>
    <row r="130" spans="1:13" s="50" customFormat="1" ht="21.75" customHeight="1">
      <c r="A130" s="150"/>
      <c r="B130" s="68"/>
      <c r="C130" s="92">
        <v>4270</v>
      </c>
      <c r="D130" s="83">
        <f>1000</f>
        <v>1000</v>
      </c>
      <c r="E130" s="83"/>
      <c r="F130" s="83"/>
      <c r="G130" s="83"/>
      <c r="H130" s="49"/>
      <c r="I130" s="51"/>
      <c r="J130" s="51"/>
      <c r="K130" s="51"/>
      <c r="L130" s="51"/>
      <c r="M130" s="51"/>
    </row>
    <row r="131" spans="1:13" s="50" customFormat="1" ht="21.75" customHeight="1">
      <c r="A131" s="150"/>
      <c r="B131" s="68"/>
      <c r="C131" s="92">
        <v>4280</v>
      </c>
      <c r="D131" s="83"/>
      <c r="E131" s="83"/>
      <c r="F131" s="83">
        <f>100</f>
        <v>100</v>
      </c>
      <c r="G131" s="83"/>
      <c r="H131" s="49"/>
      <c r="I131" s="51"/>
      <c r="J131" s="51"/>
      <c r="K131" s="51"/>
      <c r="L131" s="51"/>
      <c r="M131" s="51"/>
    </row>
    <row r="132" spans="1:13" s="50" customFormat="1" ht="21.75" customHeight="1">
      <c r="A132" s="150"/>
      <c r="B132" s="68"/>
      <c r="C132" s="92">
        <v>4300</v>
      </c>
      <c r="D132" s="83">
        <f>2072</f>
        <v>2072</v>
      </c>
      <c r="E132" s="83"/>
      <c r="F132" s="83"/>
      <c r="G132" s="83"/>
      <c r="H132" s="49"/>
      <c r="I132" s="51"/>
      <c r="J132" s="51"/>
      <c r="K132" s="51"/>
      <c r="L132" s="51"/>
      <c r="M132" s="51"/>
    </row>
    <row r="133" spans="1:13" s="50" customFormat="1" ht="21.75" customHeight="1">
      <c r="A133" s="150"/>
      <c r="B133" s="68"/>
      <c r="C133" s="92">
        <v>4360</v>
      </c>
      <c r="D133" s="83">
        <f>60</f>
        <v>60</v>
      </c>
      <c r="E133" s="83"/>
      <c r="F133" s="83"/>
      <c r="G133" s="83"/>
      <c r="H133" s="49"/>
      <c r="I133" s="51"/>
      <c r="J133" s="51"/>
      <c r="K133" s="51"/>
      <c r="L133" s="51"/>
      <c r="M133" s="51"/>
    </row>
    <row r="134" spans="1:13" s="50" customFormat="1" ht="21.75" customHeight="1">
      <c r="A134" s="150"/>
      <c r="B134" s="68"/>
      <c r="C134" s="92">
        <v>4390</v>
      </c>
      <c r="D134" s="83">
        <f>30</f>
        <v>30</v>
      </c>
      <c r="E134" s="83"/>
      <c r="F134" s="83"/>
      <c r="G134" s="83"/>
      <c r="H134" s="49"/>
      <c r="I134" s="51"/>
      <c r="J134" s="51"/>
      <c r="K134" s="51"/>
      <c r="L134" s="51"/>
      <c r="M134" s="51"/>
    </row>
    <row r="135" spans="1:13" s="50" customFormat="1" ht="21.75" customHeight="1">
      <c r="A135" s="150"/>
      <c r="B135" s="68"/>
      <c r="C135" s="92">
        <v>4430</v>
      </c>
      <c r="D135" s="83">
        <f>100</f>
        <v>100</v>
      </c>
      <c r="E135" s="83"/>
      <c r="F135" s="83"/>
      <c r="G135" s="83"/>
      <c r="H135" s="49"/>
      <c r="I135" s="51"/>
      <c r="J135" s="51"/>
      <c r="K135" s="51"/>
      <c r="L135" s="51"/>
      <c r="M135" s="51"/>
    </row>
    <row r="136" spans="1:13" s="50" customFormat="1" ht="21.75" customHeight="1">
      <c r="A136" s="57" t="s">
        <v>81</v>
      </c>
      <c r="B136" s="57" t="s">
        <v>82</v>
      </c>
      <c r="C136" s="40"/>
      <c r="D136" s="43">
        <f>SUM(D137:D140)</f>
        <v>2800</v>
      </c>
      <c r="E136" s="43">
        <f>SUM(E137:E140)</f>
        <v>0</v>
      </c>
      <c r="F136" s="43">
        <f>SUM(F137:F140)</f>
        <v>2800</v>
      </c>
      <c r="G136" s="43">
        <f>SUM(G137:G140)</f>
        <v>0</v>
      </c>
      <c r="H136" s="49"/>
      <c r="I136" s="51"/>
      <c r="J136" s="51"/>
      <c r="K136" s="51"/>
      <c r="L136" s="51"/>
      <c r="M136" s="51"/>
    </row>
    <row r="137" spans="1:9" ht="21.75" customHeight="1">
      <c r="A137" s="163"/>
      <c r="B137" s="68"/>
      <c r="C137" s="47">
        <v>4210</v>
      </c>
      <c r="D137" s="48"/>
      <c r="E137" s="48"/>
      <c r="F137" s="48">
        <v>1800</v>
      </c>
      <c r="G137" s="48"/>
      <c r="H137" s="32"/>
      <c r="I137" s="41"/>
    </row>
    <row r="138" spans="1:9" ht="21.75" customHeight="1">
      <c r="A138" s="163"/>
      <c r="B138" s="68"/>
      <c r="C138" s="47">
        <v>4270</v>
      </c>
      <c r="D138" s="48">
        <v>900</v>
      </c>
      <c r="E138" s="48"/>
      <c r="F138" s="48"/>
      <c r="G138" s="48"/>
      <c r="H138" s="32"/>
      <c r="I138" s="41"/>
    </row>
    <row r="139" spans="1:13" s="50" customFormat="1" ht="21.75" customHeight="1">
      <c r="A139" s="150"/>
      <c r="B139" s="68"/>
      <c r="C139" s="47">
        <v>4300</v>
      </c>
      <c r="D139" s="48">
        <f>1000+900</f>
        <v>1900</v>
      </c>
      <c r="E139" s="48"/>
      <c r="F139" s="48"/>
      <c r="G139" s="48"/>
      <c r="H139" s="49"/>
      <c r="I139" s="51"/>
      <c r="J139" s="51"/>
      <c r="K139" s="51"/>
      <c r="L139" s="51"/>
      <c r="M139" s="51"/>
    </row>
    <row r="140" spans="1:13" s="50" customFormat="1" ht="21.75" customHeight="1">
      <c r="A140" s="150"/>
      <c r="B140" s="68"/>
      <c r="C140" s="47">
        <v>4410</v>
      </c>
      <c r="D140" s="48"/>
      <c r="E140" s="48"/>
      <c r="F140" s="48">
        <v>1000</v>
      </c>
      <c r="G140" s="48"/>
      <c r="H140" s="49"/>
      <c r="I140" s="51"/>
      <c r="J140" s="51"/>
      <c r="K140" s="51"/>
      <c r="L140" s="51"/>
      <c r="M140" s="51"/>
    </row>
    <row r="141" spans="1:13" s="50" customFormat="1" ht="21.75" customHeight="1">
      <c r="A141" s="151" t="s">
        <v>53</v>
      </c>
      <c r="B141" s="57"/>
      <c r="C141" s="40"/>
      <c r="D141" s="43">
        <f>D142</f>
        <v>0</v>
      </c>
      <c r="E141" s="43">
        <f>E142</f>
        <v>0</v>
      </c>
      <c r="F141" s="43">
        <f>F142</f>
        <v>12637</v>
      </c>
      <c r="G141" s="43">
        <f>G142</f>
        <v>12637</v>
      </c>
      <c r="H141" s="49"/>
      <c r="I141" s="51"/>
      <c r="J141" s="51"/>
      <c r="K141" s="51"/>
      <c r="L141" s="51"/>
      <c r="M141" s="51"/>
    </row>
    <row r="142" spans="1:9" ht="21.75" customHeight="1">
      <c r="A142" s="63"/>
      <c r="B142" s="164" t="s">
        <v>74</v>
      </c>
      <c r="C142" s="92"/>
      <c r="D142" s="153">
        <f>SUM(D143:D144)</f>
        <v>0</v>
      </c>
      <c r="E142" s="153">
        <f>SUM(E143:E144)</f>
        <v>0</v>
      </c>
      <c r="F142" s="153">
        <f>SUM(F143:F144)</f>
        <v>12637</v>
      </c>
      <c r="G142" s="153">
        <f>SUM(G143:G144)</f>
        <v>12637</v>
      </c>
      <c r="H142" s="32"/>
      <c r="I142" s="41"/>
    </row>
    <row r="143" spans="1:9" ht="21.75" customHeight="1">
      <c r="A143" s="163"/>
      <c r="B143" s="63"/>
      <c r="C143" s="152">
        <v>3110</v>
      </c>
      <c r="D143" s="153"/>
      <c r="E143" s="153"/>
      <c r="F143" s="153">
        <v>12450</v>
      </c>
      <c r="G143" s="153">
        <v>12450</v>
      </c>
      <c r="H143" s="32"/>
      <c r="I143" s="41"/>
    </row>
    <row r="144" spans="1:9" ht="21.75" customHeight="1">
      <c r="A144" s="163"/>
      <c r="B144" s="68"/>
      <c r="C144" s="152">
        <v>4210</v>
      </c>
      <c r="D144" s="153"/>
      <c r="E144" s="153"/>
      <c r="F144" s="153">
        <v>187</v>
      </c>
      <c r="G144" s="153">
        <v>187</v>
      </c>
      <c r="H144" s="32"/>
      <c r="I144" s="41"/>
    </row>
    <row r="145" spans="1:13" s="34" customFormat="1" ht="21" customHeight="1">
      <c r="A145" s="82" t="s">
        <v>15</v>
      </c>
      <c r="B145" s="58"/>
      <c r="C145" s="27"/>
      <c r="D145" s="35">
        <f>D117+D120+D136+D141</f>
        <v>13672</v>
      </c>
      <c r="E145" s="35">
        <f>E117+E120+E136+E141</f>
        <v>0</v>
      </c>
      <c r="F145" s="35">
        <f>F117+F120+F136+F141</f>
        <v>26309</v>
      </c>
      <c r="G145" s="35">
        <f>G117+G120+G136+G141</f>
        <v>12637</v>
      </c>
      <c r="I145" s="39"/>
      <c r="J145" s="39"/>
      <c r="K145" s="39"/>
      <c r="L145" s="39"/>
      <c r="M145" s="39"/>
    </row>
    <row r="146" spans="1:13" s="34" customFormat="1" ht="21" customHeight="1">
      <c r="A146" s="64"/>
      <c r="B146" s="65"/>
      <c r="C146" s="18"/>
      <c r="D146" s="38"/>
      <c r="E146" s="38"/>
      <c r="F146" s="38"/>
      <c r="G146" s="38"/>
      <c r="I146" s="39"/>
      <c r="J146" s="39"/>
      <c r="K146" s="39"/>
      <c r="L146" s="39"/>
      <c r="M146" s="39"/>
    </row>
    <row r="147" spans="1:13" s="34" customFormat="1" ht="21" customHeight="1">
      <c r="A147" s="64"/>
      <c r="B147" s="65"/>
      <c r="C147" s="18"/>
      <c r="D147" s="38"/>
      <c r="E147" s="38"/>
      <c r="F147" s="38"/>
      <c r="G147" s="38"/>
      <c r="I147" s="39"/>
      <c r="J147" s="39"/>
      <c r="K147" s="39"/>
      <c r="L147" s="39"/>
      <c r="M147" s="39"/>
    </row>
    <row r="148" spans="1:13" s="34" customFormat="1" ht="19.5" customHeight="1">
      <c r="A148" s="85" t="s">
        <v>17</v>
      </c>
      <c r="B148" s="80"/>
      <c r="C148" s="28"/>
      <c r="D148" s="29"/>
      <c r="E148" s="29"/>
      <c r="F148" s="29"/>
      <c r="G148" s="29"/>
      <c r="H148" s="30"/>
      <c r="I148" s="39"/>
      <c r="J148" s="39"/>
      <c r="K148" s="39"/>
      <c r="L148" s="39"/>
      <c r="M148" s="39"/>
    </row>
    <row r="149" spans="1:13" s="34" customFormat="1" ht="19.5" customHeight="1">
      <c r="A149" s="85"/>
      <c r="B149" s="80"/>
      <c r="C149" s="28"/>
      <c r="D149" s="29"/>
      <c r="E149" s="29"/>
      <c r="F149" s="29"/>
      <c r="G149" s="29"/>
      <c r="H149" s="30"/>
      <c r="I149" s="39"/>
      <c r="J149" s="39"/>
      <c r="K149" s="39"/>
      <c r="L149" s="39"/>
      <c r="M149" s="39"/>
    </row>
    <row r="150" spans="1:13" s="34" customFormat="1" ht="19.5" customHeight="1">
      <c r="A150" s="72" t="s">
        <v>73</v>
      </c>
      <c r="B150" s="72"/>
      <c r="C150" s="31"/>
      <c r="D150" s="3"/>
      <c r="E150" s="3"/>
      <c r="F150" s="3"/>
      <c r="G150" s="3"/>
      <c r="H150" s="32"/>
      <c r="I150" s="39"/>
      <c r="J150" s="39"/>
      <c r="K150" s="39"/>
      <c r="L150" s="39"/>
      <c r="M150" s="39"/>
    </row>
    <row r="151" spans="1:13" s="34" customFormat="1" ht="19.5" customHeight="1">
      <c r="A151" s="72"/>
      <c r="B151" s="72"/>
      <c r="C151" s="31"/>
      <c r="D151" s="3"/>
      <c r="E151" s="3"/>
      <c r="F151" s="3"/>
      <c r="G151" s="3"/>
      <c r="H151" s="32"/>
      <c r="I151" s="39"/>
      <c r="J151" s="39"/>
      <c r="K151" s="39"/>
      <c r="L151" s="39"/>
      <c r="M151" s="39"/>
    </row>
    <row r="152" spans="1:8" ht="18.75">
      <c r="A152" s="73"/>
      <c r="B152" s="73"/>
      <c r="C152" s="19"/>
      <c r="D152" s="20" t="s">
        <v>0</v>
      </c>
      <c r="E152" s="21"/>
      <c r="F152" s="20" t="s">
        <v>1</v>
      </c>
      <c r="G152" s="21"/>
      <c r="H152" s="32"/>
    </row>
    <row r="153" spans="1:8" ht="13.5" customHeight="1">
      <c r="A153" s="74"/>
      <c r="B153" s="74"/>
      <c r="C153" s="22"/>
      <c r="D153" s="23" t="s">
        <v>5</v>
      </c>
      <c r="E153" s="21" t="s">
        <v>4</v>
      </c>
      <c r="F153" s="23" t="s">
        <v>5</v>
      </c>
      <c r="G153" s="21" t="s">
        <v>4</v>
      </c>
      <c r="H153" s="32"/>
    </row>
    <row r="154" spans="1:8" ht="31.5" customHeight="1">
      <c r="A154" s="56" t="s">
        <v>7</v>
      </c>
      <c r="B154" s="56" t="s">
        <v>11</v>
      </c>
      <c r="C154" s="24" t="s">
        <v>8</v>
      </c>
      <c r="D154" s="25" t="s">
        <v>9</v>
      </c>
      <c r="E154" s="26" t="s">
        <v>10</v>
      </c>
      <c r="F154" s="25" t="s">
        <v>9</v>
      </c>
      <c r="G154" s="26" t="s">
        <v>10</v>
      </c>
      <c r="H154" s="32"/>
    </row>
    <row r="155" spans="1:9" ht="21.75" customHeight="1">
      <c r="A155" s="57" t="s">
        <v>55</v>
      </c>
      <c r="B155" s="57" t="s">
        <v>75</v>
      </c>
      <c r="C155" s="40"/>
      <c r="D155" s="43">
        <f>SUM(D156:D162)</f>
        <v>26163</v>
      </c>
      <c r="E155" s="43">
        <f>SUM(E156:E162)</f>
        <v>26163</v>
      </c>
      <c r="F155" s="43">
        <f>SUM(F156:F162)</f>
        <v>212511</v>
      </c>
      <c r="G155" s="43">
        <f>SUM(G156:G162)</f>
        <v>212511</v>
      </c>
      <c r="H155" s="32"/>
      <c r="I155" s="51"/>
    </row>
    <row r="156" spans="1:8" ht="21.75" customHeight="1">
      <c r="A156" s="68"/>
      <c r="B156" s="154"/>
      <c r="C156" s="92">
        <v>3020</v>
      </c>
      <c r="D156" s="83"/>
      <c r="E156" s="83"/>
      <c r="F156" s="83">
        <v>3500</v>
      </c>
      <c r="G156" s="83">
        <v>3500</v>
      </c>
      <c r="H156" s="32"/>
    </row>
    <row r="157" spans="1:8" ht="21.75" customHeight="1">
      <c r="A157" s="68"/>
      <c r="B157" s="154"/>
      <c r="C157" s="92">
        <v>4050</v>
      </c>
      <c r="D157" s="83">
        <v>7247</v>
      </c>
      <c r="E157" s="83">
        <v>7247</v>
      </c>
      <c r="F157" s="83">
        <f>157772</f>
        <v>157772</v>
      </c>
      <c r="G157" s="83">
        <f>157772</f>
        <v>157772</v>
      </c>
      <c r="H157" s="32"/>
    </row>
    <row r="158" spans="1:8" ht="21.75" customHeight="1">
      <c r="A158" s="68"/>
      <c r="B158" s="154"/>
      <c r="C158" s="92">
        <v>4060</v>
      </c>
      <c r="D158" s="83"/>
      <c r="E158" s="83"/>
      <c r="F158" s="83">
        <f>4821+7247</f>
        <v>12068</v>
      </c>
      <c r="G158" s="83">
        <f>4821+7247</f>
        <v>12068</v>
      </c>
      <c r="H158" s="32"/>
    </row>
    <row r="159" spans="1:8" ht="21.75" customHeight="1">
      <c r="A159" s="68"/>
      <c r="B159" s="154"/>
      <c r="C159" s="92">
        <v>4180</v>
      </c>
      <c r="D159" s="83">
        <v>7095</v>
      </c>
      <c r="E159" s="83">
        <v>7095</v>
      </c>
      <c r="F159" s="83">
        <f>23755</f>
        <v>23755</v>
      </c>
      <c r="G159" s="83">
        <f>23755</f>
        <v>23755</v>
      </c>
      <c r="H159" s="32"/>
    </row>
    <row r="160" spans="1:8" ht="21.75" customHeight="1">
      <c r="A160" s="68"/>
      <c r="B160" s="148"/>
      <c r="C160" s="92">
        <v>4210</v>
      </c>
      <c r="D160" s="153"/>
      <c r="E160" s="153"/>
      <c r="F160" s="153">
        <v>15416</v>
      </c>
      <c r="G160" s="153">
        <v>15416</v>
      </c>
      <c r="H160" s="32"/>
    </row>
    <row r="161" spans="1:8" ht="21.75" customHeight="1">
      <c r="A161" s="68"/>
      <c r="B161" s="148"/>
      <c r="C161" s="92">
        <v>4270</v>
      </c>
      <c r="D161" s="153">
        <v>3500</v>
      </c>
      <c r="E161" s="153">
        <v>3500</v>
      </c>
      <c r="F161" s="153"/>
      <c r="G161" s="153"/>
      <c r="H161" s="32"/>
    </row>
    <row r="162" spans="1:8" ht="21.75" customHeight="1">
      <c r="A162" s="68"/>
      <c r="B162" s="148"/>
      <c r="C162" s="155">
        <v>4300</v>
      </c>
      <c r="D162" s="156">
        <v>8321</v>
      </c>
      <c r="E162" s="156">
        <v>8321</v>
      </c>
      <c r="F162" s="156"/>
      <c r="G162" s="156"/>
      <c r="H162" s="32"/>
    </row>
    <row r="163" spans="1:9" ht="21.75" customHeight="1">
      <c r="A163" s="57" t="s">
        <v>16</v>
      </c>
      <c r="B163" s="57"/>
      <c r="C163" s="40"/>
      <c r="D163" s="43">
        <f>D164+D170+D174+D177</f>
        <v>24540</v>
      </c>
      <c r="E163" s="43">
        <f>E164+E170+E174+E177</f>
        <v>0</v>
      </c>
      <c r="F163" s="43">
        <f>F164+F170+F174+F177</f>
        <v>24540</v>
      </c>
      <c r="G163" s="43">
        <f>G164+G170+G174+G177</f>
        <v>0</v>
      </c>
      <c r="H163" s="32"/>
      <c r="I163" s="41"/>
    </row>
    <row r="164" spans="1:8" ht="21.75" customHeight="1">
      <c r="A164" s="68"/>
      <c r="B164" s="102" t="s">
        <v>78</v>
      </c>
      <c r="C164" s="172"/>
      <c r="D164" s="173">
        <f>SUM(D165:D169)</f>
        <v>7450</v>
      </c>
      <c r="E164" s="173">
        <f>SUM(E165:E169)</f>
        <v>0</v>
      </c>
      <c r="F164" s="173">
        <f>SUM(F165:F169)</f>
        <v>8900</v>
      </c>
      <c r="G164" s="173">
        <f>SUM(G165:G169)</f>
        <v>0</v>
      </c>
      <c r="H164" s="32"/>
    </row>
    <row r="165" spans="1:8" ht="21.75" customHeight="1">
      <c r="A165" s="68"/>
      <c r="B165" s="148"/>
      <c r="C165" s="155">
        <v>3020</v>
      </c>
      <c r="D165" s="156">
        <v>3000</v>
      </c>
      <c r="E165" s="156"/>
      <c r="F165" s="156"/>
      <c r="G165" s="156"/>
      <c r="H165" s="32"/>
    </row>
    <row r="166" spans="1:8" ht="21.75" customHeight="1">
      <c r="A166" s="68"/>
      <c r="B166" s="148"/>
      <c r="C166" s="155">
        <v>4270</v>
      </c>
      <c r="D166" s="156"/>
      <c r="E166" s="156"/>
      <c r="F166" s="156">
        <f>8900</f>
        <v>8900</v>
      </c>
      <c r="G166" s="156"/>
      <c r="H166" s="32"/>
    </row>
    <row r="167" spans="1:8" ht="21.75" customHeight="1">
      <c r="A167" s="68"/>
      <c r="B167" s="148"/>
      <c r="C167" s="155">
        <v>4360</v>
      </c>
      <c r="D167" s="156">
        <f>500</f>
        <v>500</v>
      </c>
      <c r="E167" s="156"/>
      <c r="F167" s="156"/>
      <c r="G167" s="156"/>
      <c r="H167" s="32"/>
    </row>
    <row r="168" spans="1:8" ht="21.75" customHeight="1">
      <c r="A168" s="68"/>
      <c r="B168" s="148"/>
      <c r="C168" s="155">
        <v>4390</v>
      </c>
      <c r="D168" s="156">
        <f>3510</f>
        <v>3510</v>
      </c>
      <c r="E168" s="156"/>
      <c r="F168" s="156"/>
      <c r="G168" s="156"/>
      <c r="H168" s="32"/>
    </row>
    <row r="169" spans="1:8" ht="21.75" customHeight="1">
      <c r="A169" s="68"/>
      <c r="B169" s="148"/>
      <c r="C169" s="155">
        <v>4420</v>
      </c>
      <c r="D169" s="156">
        <f>440</f>
        <v>440</v>
      </c>
      <c r="E169" s="156"/>
      <c r="F169" s="156"/>
      <c r="G169" s="156"/>
      <c r="H169" s="32"/>
    </row>
    <row r="170" spans="1:8" ht="21.75" customHeight="1">
      <c r="A170" s="68"/>
      <c r="B170" s="84" t="s">
        <v>79</v>
      </c>
      <c r="C170" s="155"/>
      <c r="D170" s="156">
        <f>SUM(D171:D173)</f>
        <v>12330</v>
      </c>
      <c r="E170" s="156">
        <f>SUM(E171:E173)</f>
        <v>0</v>
      </c>
      <c r="F170" s="156">
        <f>SUM(F171:F173)</f>
        <v>6600</v>
      </c>
      <c r="G170" s="156">
        <f>SUM(G171:G173)</f>
        <v>0</v>
      </c>
      <c r="H170" s="32"/>
    </row>
    <row r="171" spans="1:8" ht="21.75" customHeight="1">
      <c r="A171" s="68"/>
      <c r="B171" s="148"/>
      <c r="C171" s="155">
        <v>3020</v>
      </c>
      <c r="D171" s="156">
        <f>12000</f>
        <v>12000</v>
      </c>
      <c r="E171" s="156"/>
      <c r="F171" s="156"/>
      <c r="G171" s="156"/>
      <c r="H171" s="32"/>
    </row>
    <row r="172" spans="1:8" ht="21.75" customHeight="1">
      <c r="A172" s="68"/>
      <c r="B172" s="148"/>
      <c r="C172" s="155">
        <v>4270</v>
      </c>
      <c r="D172" s="156"/>
      <c r="E172" s="156"/>
      <c r="F172" s="156">
        <f>6600</f>
        <v>6600</v>
      </c>
      <c r="G172" s="156"/>
      <c r="H172" s="32"/>
    </row>
    <row r="173" spans="1:8" ht="21.75" customHeight="1">
      <c r="A173" s="68"/>
      <c r="B173" s="148"/>
      <c r="C173" s="155">
        <v>4420</v>
      </c>
      <c r="D173" s="156">
        <f>330</f>
        <v>330</v>
      </c>
      <c r="E173" s="156"/>
      <c r="F173" s="156"/>
      <c r="G173" s="156"/>
      <c r="H173" s="32"/>
    </row>
    <row r="174" spans="1:8" ht="21.75" customHeight="1">
      <c r="A174" s="68"/>
      <c r="B174" s="84" t="s">
        <v>87</v>
      </c>
      <c r="C174" s="155"/>
      <c r="D174" s="156">
        <f>SUM(D175:D176)</f>
        <v>4540</v>
      </c>
      <c r="E174" s="156">
        <f>SUM(E175:E176)</f>
        <v>0</v>
      </c>
      <c r="F174" s="156">
        <f>SUM(F175:F176)</f>
        <v>4540</v>
      </c>
      <c r="G174" s="156">
        <f>SUM(G175:G176)</f>
        <v>0</v>
      </c>
      <c r="H174" s="32"/>
    </row>
    <row r="175" spans="1:8" ht="21.75" customHeight="1">
      <c r="A175" s="68"/>
      <c r="B175" s="148"/>
      <c r="C175" s="155">
        <v>4170</v>
      </c>
      <c r="D175" s="156"/>
      <c r="E175" s="156"/>
      <c r="F175" s="156">
        <v>4540</v>
      </c>
      <c r="G175" s="156"/>
      <c r="H175" s="32"/>
    </row>
    <row r="176" spans="1:8" ht="21.75" customHeight="1">
      <c r="A176" s="68"/>
      <c r="B176" s="148"/>
      <c r="C176" s="155">
        <v>4360</v>
      </c>
      <c r="D176" s="156">
        <v>4540</v>
      </c>
      <c r="E176" s="156"/>
      <c r="F176" s="156"/>
      <c r="G176" s="156"/>
      <c r="H176" s="32"/>
    </row>
    <row r="177" spans="1:8" ht="21.75" customHeight="1">
      <c r="A177" s="68"/>
      <c r="B177" s="84" t="s">
        <v>80</v>
      </c>
      <c r="C177" s="155"/>
      <c r="D177" s="156">
        <f>SUM(D178:D179)</f>
        <v>220</v>
      </c>
      <c r="E177" s="156">
        <f>SUM(E178:E179)</f>
        <v>0</v>
      </c>
      <c r="F177" s="156">
        <f>SUM(F178:F179)</f>
        <v>4500</v>
      </c>
      <c r="G177" s="156">
        <f>SUM(G178:G179)</f>
        <v>0</v>
      </c>
      <c r="H177" s="32"/>
    </row>
    <row r="178" spans="1:8" ht="21.75" customHeight="1">
      <c r="A178" s="68"/>
      <c r="B178" s="148"/>
      <c r="C178" s="155">
        <v>4270</v>
      </c>
      <c r="D178" s="156"/>
      <c r="E178" s="156"/>
      <c r="F178" s="156">
        <v>4500</v>
      </c>
      <c r="G178" s="156"/>
      <c r="H178" s="32"/>
    </row>
    <row r="179" spans="1:8" ht="21.75" customHeight="1">
      <c r="A179" s="68"/>
      <c r="B179" s="148"/>
      <c r="C179" s="155">
        <v>4420</v>
      </c>
      <c r="D179" s="156">
        <v>220</v>
      </c>
      <c r="E179" s="156"/>
      <c r="F179" s="156"/>
      <c r="G179" s="156"/>
      <c r="H179" s="32"/>
    </row>
    <row r="180" spans="1:8" ht="21.75" customHeight="1">
      <c r="A180" s="57" t="s">
        <v>53</v>
      </c>
      <c r="B180" s="57" t="s">
        <v>77</v>
      </c>
      <c r="C180" s="40"/>
      <c r="D180" s="43">
        <f>SUM(D181:D182)</f>
        <v>1090</v>
      </c>
      <c r="E180" s="43">
        <f>SUM(E181:E182)</f>
        <v>0</v>
      </c>
      <c r="F180" s="43">
        <f>SUM(F181:F182)</f>
        <v>1090</v>
      </c>
      <c r="G180" s="43">
        <f>SUM(G181:G182)</f>
        <v>0</v>
      </c>
      <c r="H180" s="32"/>
    </row>
    <row r="181" spans="1:8" ht="21.75" customHeight="1">
      <c r="A181" s="68"/>
      <c r="B181" s="148"/>
      <c r="C181" s="172">
        <v>4170</v>
      </c>
      <c r="D181" s="173">
        <v>1090</v>
      </c>
      <c r="E181" s="173"/>
      <c r="F181" s="173"/>
      <c r="G181" s="173"/>
      <c r="H181" s="32"/>
    </row>
    <row r="182" spans="1:8" ht="21.75" customHeight="1">
      <c r="A182" s="68"/>
      <c r="B182" s="148"/>
      <c r="C182" s="155">
        <v>4280</v>
      </c>
      <c r="D182" s="156"/>
      <c r="E182" s="156"/>
      <c r="F182" s="156">
        <v>1090</v>
      </c>
      <c r="G182" s="156"/>
      <c r="H182" s="32"/>
    </row>
    <row r="183" spans="1:8" ht="21.75" customHeight="1">
      <c r="A183" s="57" t="s">
        <v>63</v>
      </c>
      <c r="B183" s="57" t="s">
        <v>76</v>
      </c>
      <c r="C183" s="40"/>
      <c r="D183" s="43">
        <f>SUM(D184:D187)</f>
        <v>0</v>
      </c>
      <c r="E183" s="43">
        <f>SUM(E184:E187)</f>
        <v>0</v>
      </c>
      <c r="F183" s="43">
        <f>SUM(F184:F187)</f>
        <v>18182</v>
      </c>
      <c r="G183" s="43">
        <f>SUM(G184:G187)</f>
        <v>18182</v>
      </c>
      <c r="H183" s="32"/>
    </row>
    <row r="184" spans="1:8" ht="21.75" customHeight="1">
      <c r="A184" s="63"/>
      <c r="B184" s="63"/>
      <c r="C184" s="152">
        <v>3110</v>
      </c>
      <c r="D184" s="153"/>
      <c r="E184" s="153"/>
      <c r="F184" s="153">
        <v>18000</v>
      </c>
      <c r="G184" s="153">
        <v>18000</v>
      </c>
      <c r="H184" s="32"/>
    </row>
    <row r="185" spans="1:8" ht="21.75" customHeight="1">
      <c r="A185" s="68"/>
      <c r="B185" s="68"/>
      <c r="C185" s="152">
        <v>4010</v>
      </c>
      <c r="D185" s="153"/>
      <c r="E185" s="153"/>
      <c r="F185" s="153">
        <v>152</v>
      </c>
      <c r="G185" s="153">
        <v>152</v>
      </c>
      <c r="H185" s="32"/>
    </row>
    <row r="186" spans="1:8" ht="21.75" customHeight="1">
      <c r="A186" s="68"/>
      <c r="B186" s="68"/>
      <c r="C186" s="152">
        <v>4110</v>
      </c>
      <c r="D186" s="153"/>
      <c r="E186" s="153"/>
      <c r="F186" s="153">
        <v>26</v>
      </c>
      <c r="G186" s="153">
        <v>26</v>
      </c>
      <c r="H186" s="32"/>
    </row>
    <row r="187" spans="1:8" ht="21.75" customHeight="1">
      <c r="A187" s="68"/>
      <c r="B187" s="68"/>
      <c r="C187" s="174">
        <v>4120</v>
      </c>
      <c r="D187" s="153"/>
      <c r="E187" s="153"/>
      <c r="F187" s="153">
        <v>4</v>
      </c>
      <c r="G187" s="153">
        <v>4</v>
      </c>
      <c r="H187" s="32"/>
    </row>
    <row r="188" spans="1:13" s="34" customFormat="1" ht="21" customHeight="1">
      <c r="A188" s="82" t="s">
        <v>13</v>
      </c>
      <c r="B188" s="58"/>
      <c r="C188" s="27"/>
      <c r="D188" s="35">
        <f>D155+D163+D180+D183</f>
        <v>51793</v>
      </c>
      <c r="E188" s="35">
        <f>E155+E163+E180+E183</f>
        <v>26163</v>
      </c>
      <c r="F188" s="35">
        <f>F155+F163+F180+F183</f>
        <v>256323</v>
      </c>
      <c r="G188" s="35">
        <f>G155+G163+G180+G183</f>
        <v>230693</v>
      </c>
      <c r="I188" s="39"/>
      <c r="J188" s="39"/>
      <c r="K188" s="39"/>
      <c r="L188" s="39"/>
      <c r="M188" s="39"/>
    </row>
    <row r="189" spans="1:13" s="34" customFormat="1" ht="21" customHeight="1">
      <c r="A189" s="67"/>
      <c r="B189" s="90"/>
      <c r="C189" s="89"/>
      <c r="D189" s="91"/>
      <c r="E189" s="8"/>
      <c r="F189" s="88"/>
      <c r="G189" s="88"/>
      <c r="H189" s="86"/>
      <c r="I189" s="39"/>
      <c r="J189" s="39"/>
      <c r="K189" s="39"/>
      <c r="L189" s="39"/>
      <c r="M189" s="39"/>
    </row>
    <row r="190" spans="1:13" s="34" customFormat="1" ht="21" customHeight="1">
      <c r="A190" s="67"/>
      <c r="B190" s="90"/>
      <c r="C190" s="89"/>
      <c r="D190" s="91"/>
      <c r="E190" s="8"/>
      <c r="F190" s="88"/>
      <c r="G190" s="88"/>
      <c r="H190" s="86"/>
      <c r="I190" s="39"/>
      <c r="J190" s="39"/>
      <c r="K190" s="39"/>
      <c r="L190" s="39"/>
      <c r="M190" s="39"/>
    </row>
    <row r="191" spans="1:13" s="45" customFormat="1" ht="16.5" customHeight="1">
      <c r="A191" s="75" t="s">
        <v>18</v>
      </c>
      <c r="B191" s="81"/>
      <c r="C191" s="44"/>
      <c r="D191" s="44"/>
      <c r="E191" s="44"/>
      <c r="F191" s="44"/>
      <c r="G191" s="44"/>
      <c r="H191" s="46"/>
      <c r="J191" s="46"/>
      <c r="K191" s="46"/>
      <c r="L191" s="46"/>
      <c r="M191" s="46"/>
    </row>
    <row r="192" spans="1:13" s="45" customFormat="1" ht="16.5" customHeight="1">
      <c r="A192" s="75"/>
      <c r="B192" s="81"/>
      <c r="C192" s="44"/>
      <c r="D192" s="44"/>
      <c r="E192" s="44"/>
      <c r="F192" s="44"/>
      <c r="G192" s="44"/>
      <c r="H192" s="46"/>
      <c r="J192" s="46"/>
      <c r="K192" s="46"/>
      <c r="L192" s="46"/>
      <c r="M192" s="46"/>
    </row>
    <row r="193" spans="1:13" s="45" customFormat="1" ht="18" customHeight="1">
      <c r="A193" s="75"/>
      <c r="B193" s="81"/>
      <c r="C193" s="44"/>
      <c r="D193" s="44"/>
      <c r="E193" s="44"/>
      <c r="F193" s="44"/>
      <c r="G193" s="44"/>
      <c r="H193" s="46"/>
      <c r="J193" s="46"/>
      <c r="K193" s="46"/>
      <c r="L193" s="46"/>
      <c r="M193" s="46"/>
    </row>
    <row r="194" spans="1:8" s="2" customFormat="1" ht="18" customHeight="1">
      <c r="A194" s="53" t="s">
        <v>19</v>
      </c>
      <c r="B194" s="76"/>
      <c r="C194" s="31"/>
      <c r="D194" s="3"/>
      <c r="E194" s="3"/>
      <c r="F194" s="3"/>
      <c r="G194" s="3"/>
      <c r="H194" s="16"/>
    </row>
    <row r="195" spans="1:8" s="2" customFormat="1" ht="18" customHeight="1">
      <c r="A195" s="53"/>
      <c r="B195" s="76"/>
      <c r="C195" s="31"/>
      <c r="D195" s="3"/>
      <c r="E195" s="3"/>
      <c r="F195" s="3"/>
      <c r="G195" s="3"/>
      <c r="H195" s="16"/>
    </row>
    <row r="196" spans="1:8" s="2" customFormat="1" ht="18" customHeight="1">
      <c r="A196" s="53"/>
      <c r="B196" s="76"/>
      <c r="C196" s="31"/>
      <c r="D196" s="3"/>
      <c r="E196" s="3"/>
      <c r="F196" s="3"/>
      <c r="G196" s="3"/>
      <c r="H196" s="16"/>
    </row>
    <row r="197" spans="1:8" s="2" customFormat="1" ht="18" customHeight="1">
      <c r="A197" s="76"/>
      <c r="B197" s="76"/>
      <c r="C197" s="6"/>
      <c r="D197" s="6"/>
      <c r="E197" s="6"/>
      <c r="F197" s="36" t="s">
        <v>42</v>
      </c>
      <c r="G197" s="6"/>
      <c r="H197" s="16"/>
    </row>
    <row r="198" spans="1:8" s="2" customFormat="1" ht="18" customHeight="1">
      <c r="A198" s="76"/>
      <c r="B198" s="76"/>
      <c r="C198" s="6"/>
      <c r="D198" s="6"/>
      <c r="E198" s="6"/>
      <c r="F198" s="36"/>
      <c r="G198" s="6"/>
      <c r="H198" s="33"/>
    </row>
    <row r="199" spans="1:8" s="2" customFormat="1" ht="18" customHeight="1">
      <c r="A199" s="76"/>
      <c r="B199" s="76"/>
      <c r="C199" s="6"/>
      <c r="D199" s="6"/>
      <c r="E199" s="6"/>
      <c r="F199" s="87" t="s">
        <v>43</v>
      </c>
      <c r="G199" s="6"/>
      <c r="H199" s="33"/>
    </row>
    <row r="200" spans="1:8" s="2" customFormat="1" ht="18" customHeight="1">
      <c r="A200" s="76"/>
      <c r="B200" s="76"/>
      <c r="C200" s="6"/>
      <c r="D200" s="6"/>
      <c r="E200" s="6"/>
      <c r="F200" s="6"/>
      <c r="G200" s="6"/>
      <c r="H200" s="17"/>
    </row>
    <row r="201" spans="1:8" s="2" customFormat="1" ht="19.5" customHeight="1">
      <c r="A201" s="76"/>
      <c r="B201" s="76"/>
      <c r="C201" s="6"/>
      <c r="D201" s="6"/>
      <c r="E201" s="6"/>
      <c r="F201" s="6"/>
      <c r="G201" s="6"/>
      <c r="H201" s="33"/>
    </row>
    <row r="207" spans="5:9" ht="18.75">
      <c r="E207" s="41"/>
      <c r="F207" s="41"/>
      <c r="G207" s="41"/>
      <c r="H207" s="103"/>
      <c r="I207" s="41"/>
    </row>
    <row r="208" spans="5:9" ht="18.75">
      <c r="E208" s="41"/>
      <c r="F208" s="41"/>
      <c r="G208" s="41"/>
      <c r="H208" s="103"/>
      <c r="I208" s="41"/>
    </row>
    <row r="209" spans="5:9" ht="18.75">
      <c r="E209" s="41"/>
      <c r="F209" s="41"/>
      <c r="G209" s="41"/>
      <c r="H209" s="103"/>
      <c r="I209" s="41"/>
    </row>
    <row r="210" spans="5:9" ht="18.75">
      <c r="E210" s="41"/>
      <c r="F210" s="41"/>
      <c r="G210" s="41"/>
      <c r="H210" s="103"/>
      <c r="I210" s="41"/>
    </row>
    <row r="211" spans="5:9" ht="18.75">
      <c r="E211" s="41"/>
      <c r="F211" s="51"/>
      <c r="G211" s="41"/>
      <c r="H211" s="103"/>
      <c r="I211" s="41"/>
    </row>
    <row r="212" spans="5:9" ht="18.75">
      <c r="E212" s="41"/>
      <c r="F212" s="41"/>
      <c r="G212" s="41"/>
      <c r="H212" s="103"/>
      <c r="I212" s="41"/>
    </row>
    <row r="213" spans="5:9" ht="18.75">
      <c r="E213" s="41"/>
      <c r="F213" s="41"/>
      <c r="G213" s="41"/>
      <c r="H213" s="103"/>
      <c r="I213" s="41"/>
    </row>
    <row r="214" spans="5:9" ht="18.75">
      <c r="E214" s="41"/>
      <c r="F214" s="41"/>
      <c r="G214" s="41"/>
      <c r="H214" s="103"/>
      <c r="I214" s="41"/>
    </row>
    <row r="215" spans="5:9" ht="18.75">
      <c r="E215" s="41"/>
      <c r="F215" s="41"/>
      <c r="G215" s="41"/>
      <c r="H215" s="103"/>
      <c r="I215" s="41"/>
    </row>
    <row r="216" spans="5:9" ht="18.75">
      <c r="E216" s="41"/>
      <c r="F216" s="41"/>
      <c r="G216" s="41"/>
      <c r="H216" s="103"/>
      <c r="I216" s="41"/>
    </row>
    <row r="217" spans="5:9" ht="18.75">
      <c r="E217" s="41"/>
      <c r="F217" s="41"/>
      <c r="G217" s="41"/>
      <c r="H217" s="103"/>
      <c r="I217" s="41"/>
    </row>
    <row r="218" spans="5:9" ht="18.75">
      <c r="E218" s="41"/>
      <c r="F218" s="41"/>
      <c r="G218" s="41"/>
      <c r="H218" s="103"/>
      <c r="I218" s="41"/>
    </row>
  </sheetData>
  <sheetProtection/>
  <printOptions/>
  <pageMargins left="0.31496062992125984" right="0" top="0.7480314960629921" bottom="0.7480314960629921" header="0.31496062992125984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IKawalkiewicz</dc:creator>
  <cp:keywords/>
  <dc:description/>
  <cp:lastModifiedBy>Iwona Kawałkiewicz</cp:lastModifiedBy>
  <cp:lastPrinted>2019-07-29T06:34:50Z</cp:lastPrinted>
  <dcterms:created xsi:type="dcterms:W3CDTF">2009-03-04T08:33:11Z</dcterms:created>
  <dcterms:modified xsi:type="dcterms:W3CDTF">2019-08-22T09:20:51Z</dcterms:modified>
  <cp:category/>
  <cp:version/>
  <cp:contentType/>
  <cp:contentStatus/>
</cp:coreProperties>
</file>