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<sst xmlns="http://schemas.openxmlformats.org/spreadsheetml/2006/main" count="95" uniqueCount="63">
  <si>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Lp</t>
  </si>
  <si>
    <t xml:space="preserve">Nazwa i cel </t>
  </si>
  <si>
    <t>jednostka odpowiedzialna lub koordynująca</t>
  </si>
  <si>
    <t>okres realizacji</t>
  </si>
  <si>
    <t>łączne nakłady finansowe</t>
  </si>
  <si>
    <t xml:space="preserve">limity wydatków w poszczególnych latach </t>
  </si>
  <si>
    <t>(w wierszu program/umowa)</t>
  </si>
  <si>
    <t>(wszystkie lata)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</si>
  <si>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</si>
  <si>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</si>
  <si>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</si>
  <si>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</si>
  <si>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</si>
  <si>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</si>
  <si>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</si>
  <si>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</si>
  <si>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</si>
  <si>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z tego zadania:</t>
  </si>
  <si>
    <t>B) Programy, projekty lub zadania związane z umowami partnerstwa publiczno-prywatnego (razem)</t>
  </si>
  <si>
    <t>C) Programy, projekty lub zadania pozostałe (inne niż wymienione w lit.a i b) (razem)</t>
  </si>
  <si>
    <t xml:space="preserve">II. Umowy, których realizacja w roku budżetowym i w latach następnych jest niezbędna dla zapewnienia ciągłości działania jednostki i których płatności przypadają w okresie dłuższym niż rok; [2] </t>
  </si>
  <si>
    <t>III. Gwarancje i poręczenia udzielane przez jednostki samorządu terytorialnego (razem)</t>
  </si>
  <si>
    <t>Przedszkole nr 2 w Koninie "Kraina wesołej zabawy"</t>
  </si>
  <si>
    <t>Program Operacyjny Kapitał Ludzki;Przedszkole szansą dla Ciebie i Twojego dziecka.  Cel: Rozwój wykształcenia i kompetencji w regionach (Dz.853, rozdz.85395). Wydatki bieżące</t>
  </si>
  <si>
    <t>"Uczenie się przez całe życie"; "Towards a European Identity". Cel:Doskonalenie znajomości innych języków obcych (Dz.801, rozdz.80195). Wydatki bieżące</t>
  </si>
  <si>
    <t>I LO</t>
  </si>
  <si>
    <t>zadanie</t>
  </si>
  <si>
    <t>umożliwienie uczniom w jak najszerszym zakresie poznania języka kraju partnerskiego</t>
  </si>
  <si>
    <t>wyrównywanie szans edukacyjnych i zapewnienie wysokiej jakości usług edukacyjnych świadczonych w systemie oświaty</t>
  </si>
  <si>
    <t>Rady Miasta Konina</t>
  </si>
  <si>
    <t>Rewitalizacja - odbudowa budynków mieszkalnych przy ul. Wojska Polskiego 4 i 6 w Koninie (dz. 700 rozdz.70095). Wydatki majątkowe</t>
  </si>
  <si>
    <t>Budowa lokali socjalnych w budynku wielorodzinnym ul. Westerplatte 2 w Koninie (dz. 700 rozdz. 70095). Wydatki majątkowe</t>
  </si>
  <si>
    <t>Urząd Miejski w Koninie</t>
  </si>
  <si>
    <t>Wieloletnie przedsięwzięcia finansowe miasta Konina</t>
  </si>
  <si>
    <t>Załącznik nr 2</t>
  </si>
  <si>
    <t xml:space="preserve">Waloryzacja i rewitalizacja jezior konińskich dla potrzeb rozwoju regionalnego (dz. 900 rozdz. 90095). Wydatki bieżące </t>
  </si>
  <si>
    <t>Sporządzenie miejscowego planu zagospodarowania przestrzennego miasta Konina dla obszaru położonego w rejonie ulic: Europejska-Kolska-Brzozowa (obręb Wilków) (dz. 710 rozdz. 71004). Wydatki bieżące</t>
  </si>
  <si>
    <t>Utrzymanie szaletów miejskich na terenie miasta Konina (dz. 900 rozdz. 90095). Wydatki bieżące</t>
  </si>
  <si>
    <t>Oczyszczanie miast i wsi (dz. 900 rozdz.90003).Wydatki bieżące</t>
  </si>
  <si>
    <t>Wykonanie i dostawa tablic rejestracyjnych (dz. 750 rozdz. 75020). Wydatki bieżące</t>
  </si>
  <si>
    <t>Dostawa energii elektrycznej oraz świadczenie usług dystrybucji (dz. 900 rozdz. 90015, 90095). Wydatki bieżące</t>
  </si>
  <si>
    <t>Dostawa energii elektrycznej oraz świadczenie usług dystrybucji (dz. 900 rozdz. 90015). Wydatki bieżące</t>
  </si>
  <si>
    <t>Miejski Ośrodek Doskonalenia Nauczycieli w Koninie</t>
  </si>
  <si>
    <t>Program Operacyjny Kapitał Ludzki;Podniesienie kwalifikacji dla kadry pedagogicznej szkół subregionu konińskiego. Cel: Rozwój wykształcenia i kompetencji w regionach (Dz.853, rozdz.85395). Wydatki bieżące</t>
  </si>
  <si>
    <t>wysoko wykwalifikowane kadry systemu oświaty</t>
  </si>
  <si>
    <t>wyrównywanie szans edukacyjnych uczniów z grup o utrudnionym dostępie do edukacji oraz zmniejszenie różnic w jakości usług edukacyjnych</t>
  </si>
  <si>
    <t>Program Operacyjny Kapitał Ludzki;Edukacja wczesnoszkolna na dobry początek. Cel: Rozwój wykształcenia i kompetencji w regionach (Dz.853, rozdz.85395). Wydatki bieżące i majątkowe.</t>
  </si>
  <si>
    <t>wydatki bieżące</t>
  </si>
  <si>
    <t>wydatki majątkowe</t>
  </si>
  <si>
    <t>Przebudowa skrzyżowania ulic: Jana Pawła II-Wyzwolenia-Popiełuszki (dz. 600 rozdz. 60015). Wydatki majątkowe</t>
  </si>
  <si>
    <t>Modernizacja ewidencji gruntów i budynków Miasta Konina i założenie bazy danych numerycznej mapy zasadniczej-obręb Międzylesie (dz. 710 rozdz. 71013). Wydatki bieżące</t>
  </si>
  <si>
    <t>Budowa budynku socjalnego przy ul. M. Dąbrowskiej w Koninie (dz. 700 rozdz. 70095). Wydatki majątkowe</t>
  </si>
  <si>
    <t>przygotowanie terenów inwestycyjnych w obrębie Konin - Międzylesie</t>
  </si>
  <si>
    <t>Program Operacyjny Innowacyjna Gospodarka; Wsparcie działań studyjno-koncepcyjnych w ramach przygotowania terenów inwestycyjnych dla projektów inwestycyjnych. Cel: Rozwój polskiej gospodarki w opar5ciu o innowacyjne przedsiębiorstwa (Dz. 900, rozdz. 90095). Wydatki majątkowe.</t>
  </si>
  <si>
    <t>Wykonanie remontów bieżących dróg na terenie Miasta Konina (dz. 600 rozdz. 60015,60016). Wydatki bieżące</t>
  </si>
  <si>
    <t>Sporządzenie miejscowych planów zagospodarowania przestrzennego miasta Konina (osiedle Wilków Etap I, II, III; Pątnów - Janów; Łężyn) dz. 710 rozdz. 71004. Wydatki bieżące</t>
  </si>
  <si>
    <t>Limit zobowiązań</t>
  </si>
  <si>
    <t>Dokumentacje przyszłościowe na budowę i przebudowę ulic wraz z obiektami inżynierskimi (dz.600 rozdz. 60015). Wydatki majątkowe</t>
  </si>
  <si>
    <t>Konwojowanie gotówki w formie pakietów zamkniętych (dz.756 rozdz. 75647). Wydatki bieżące</t>
  </si>
  <si>
    <t>Przebudowa Wiaduktu Briańskiego wraz ze skrzyżowaniem ulic Kleczewska-Fryderyka Chopina (dz. 600 rozdz. 60015). Wydatki majątkowe</t>
  </si>
  <si>
    <t>Zarządzanie energią w budynkach użyteczności publicznej w Koninie [dz.801 rozdz.80195] Wydatki bieżące</t>
  </si>
  <si>
    <t xml:space="preserve">do Uchwały Nr 176   </t>
  </si>
  <si>
    <t>z dnia 03 sierpnia 2011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</si>
</sst>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Bookman Old Style"/>
      <family val="1"/>
    </font>
    <font>
      <sz val="9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vertic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2" fontId="3" fillId="0" borderId="17" xfId="0" applyNumberFormat="1" applyFont="1" applyFill="1" applyBorder="1" applyAlignment="1">
      <alignment horizontal="center" vertical="center" wrapText="1"/>
    </xf>
    <xf numFmtId="0" fontId="11" fillId="0" borderId="11" xfId="44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0" fontId="0" fillId="0" borderId="27" xfId="44" applyFont="1" applyFill="1" applyBorder="1" applyAlignment="1" applyProtection="1">
      <alignment horizontal="center" vertical="center" wrapText="1"/>
      <protection/>
    </xf>
    <xf numFmtId="0" fontId="0" fillId="0" borderId="28" xfId="44" applyFont="1" applyFill="1" applyBorder="1" applyAlignment="1" applyProtection="1">
      <alignment horizontal="center" vertical="center" wrapText="1"/>
      <protection/>
    </xf>
    <xf numFmtId="0" fontId="0" fillId="0" borderId="14" xfId="44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F1">
      <selection activeCell="H4" sqref="H4:L4"/>
    </sheetView>
  </sheetViews>
  <sheetFormatPr defaultColWidth="9.140625" defaultRowHeight="12.75"/>
  <cols>
    <col min="1" max="1" width="3.00390625" style="0" customWidth="1"/>
    <col min="2" max="2" width="25.421875" style="1" customWidth="1"/>
    <col min="3" max="3" width="15.421875" style="13" customWidth="1"/>
    <col min="4" max="4" width="7.57421875" style="1" customWidth="1"/>
    <col min="5" max="5" width="6.8515625" style="1" customWidth="1"/>
    <col min="6" max="6" width="13.57421875" style="1" customWidth="1"/>
    <col min="7" max="7" width="12.7109375" style="1" customWidth="1"/>
    <col min="8" max="8" width="13.28125" style="1" customWidth="1"/>
    <col min="9" max="9" width="12.140625" style="1" customWidth="1"/>
    <col min="10" max="10" width="11.7109375" style="1" customWidth="1"/>
    <col min="11" max="11" width="12.140625" style="1" customWidth="1"/>
    <col min="12" max="12" width="13.00390625" style="1" customWidth="1"/>
  </cols>
  <sheetData>
    <row r="1" spans="8:12" ht="19.5">
      <c r="H1" s="104" t="s">
        <v>34</v>
      </c>
      <c r="I1" s="105"/>
      <c r="J1" s="105"/>
      <c r="K1" s="105"/>
      <c r="L1" s="105"/>
    </row>
    <row r="2" spans="8:12" ht="15.75">
      <c r="H2" s="106" t="s">
        <v>61</v>
      </c>
      <c r="I2" s="105"/>
      <c r="J2" s="105"/>
      <c r="K2" s="105"/>
      <c r="L2" s="105"/>
    </row>
    <row r="3" spans="8:12" ht="15.75">
      <c r="H3" s="106" t="s">
        <v>29</v>
      </c>
      <c r="I3" s="105"/>
      <c r="J3" s="105"/>
      <c r="K3" s="105"/>
      <c r="L3" s="105"/>
    </row>
    <row r="4" spans="8:12" ht="15.75">
      <c r="H4" s="106" t="s">
        <v>62</v>
      </c>
      <c r="I4" s="105"/>
      <c r="J4" s="105"/>
      <c r="K4" s="105"/>
      <c r="L4" s="105"/>
    </row>
    <row r="5" spans="2:6" ht="18.75">
      <c r="B5" s="71" t="s">
        <v>33</v>
      </c>
      <c r="C5" s="71"/>
      <c r="D5" s="71"/>
      <c r="E5" s="71"/>
      <c r="F5" s="71"/>
    </row>
    <row r="6" ht="12.75">
      <c r="H6" s="14"/>
    </row>
    <row r="8" spans="1:12" s="2" customFormat="1" ht="56.25" customHeight="1">
      <c r="A8" s="82" t="s">
        <v>0</v>
      </c>
      <c r="B8" s="85" t="s">
        <v>1</v>
      </c>
      <c r="C8" s="88" t="s">
        <v>2</v>
      </c>
      <c r="D8" s="72" t="s">
        <v>3</v>
      </c>
      <c r="E8" s="72"/>
      <c r="F8" s="98" t="s">
        <v>4</v>
      </c>
      <c r="G8" s="72" t="s">
        <v>5</v>
      </c>
      <c r="H8" s="72"/>
      <c r="I8" s="72"/>
      <c r="J8" s="72"/>
      <c r="K8" s="72"/>
      <c r="L8" s="92" t="s">
        <v>56</v>
      </c>
    </row>
    <row r="9" spans="1:12" s="2" customFormat="1" ht="24" customHeight="1">
      <c r="A9" s="83"/>
      <c r="B9" s="86"/>
      <c r="C9" s="89"/>
      <c r="D9" s="95" t="s">
        <v>6</v>
      </c>
      <c r="E9" s="95"/>
      <c r="F9" s="99"/>
      <c r="G9" s="96" t="s">
        <v>7</v>
      </c>
      <c r="H9" s="96"/>
      <c r="I9" s="96"/>
      <c r="J9" s="96"/>
      <c r="K9" s="96"/>
      <c r="L9" s="93"/>
    </row>
    <row r="10" spans="1:12" ht="12.75">
      <c r="A10" s="84"/>
      <c r="B10" s="87"/>
      <c r="C10" s="89"/>
      <c r="D10" s="15" t="s">
        <v>8</v>
      </c>
      <c r="E10" s="15" t="s">
        <v>9</v>
      </c>
      <c r="F10" s="99"/>
      <c r="G10" s="15">
        <v>2011</v>
      </c>
      <c r="H10" s="15">
        <v>2012</v>
      </c>
      <c r="I10" s="15">
        <v>2013</v>
      </c>
      <c r="J10" s="15">
        <v>2014</v>
      </c>
      <c r="K10" s="15">
        <v>2015</v>
      </c>
      <c r="L10" s="94"/>
    </row>
    <row r="11" spans="1:12" ht="13.5">
      <c r="A11" s="3"/>
      <c r="B11" s="67" t="s">
        <v>10</v>
      </c>
      <c r="C11" s="67"/>
      <c r="D11" s="67"/>
      <c r="E11" s="67"/>
      <c r="F11" s="24">
        <f aca="true" t="shared" si="0" ref="F11:L11">+F12+F13</f>
        <v>59891841.94</v>
      </c>
      <c r="G11" s="24">
        <f t="shared" si="0"/>
        <v>22812796.55</v>
      </c>
      <c r="H11" s="24">
        <f t="shared" si="0"/>
        <v>32461419.96</v>
      </c>
      <c r="I11" s="24">
        <f t="shared" si="0"/>
        <v>922380</v>
      </c>
      <c r="J11" s="24">
        <f t="shared" si="0"/>
        <v>0</v>
      </c>
      <c r="K11" s="24">
        <f t="shared" si="0"/>
        <v>0</v>
      </c>
      <c r="L11" s="25">
        <f t="shared" si="0"/>
        <v>45623793.59</v>
      </c>
    </row>
    <row r="12" spans="1:12" ht="13.5">
      <c r="A12" s="4"/>
      <c r="B12" s="67" t="s">
        <v>11</v>
      </c>
      <c r="C12" s="67"/>
      <c r="D12" s="67"/>
      <c r="E12" s="67"/>
      <c r="F12" s="26">
        <f aca="true" t="shared" si="1" ref="F12:L12">+F15+F66+F69</f>
        <v>15926026.940000001</v>
      </c>
      <c r="G12" s="26">
        <f t="shared" si="1"/>
        <v>9551258.55</v>
      </c>
      <c r="H12" s="26">
        <f t="shared" si="1"/>
        <v>3957122.96</v>
      </c>
      <c r="I12" s="26">
        <f t="shared" si="1"/>
        <v>245880</v>
      </c>
      <c r="J12" s="26">
        <f t="shared" si="1"/>
        <v>0</v>
      </c>
      <c r="K12" s="26">
        <f t="shared" si="1"/>
        <v>0</v>
      </c>
      <c r="L12" s="27">
        <f t="shared" si="1"/>
        <v>9678721.59</v>
      </c>
    </row>
    <row r="13" spans="1:12" ht="13.5">
      <c r="A13" s="4"/>
      <c r="B13" s="67" t="s">
        <v>12</v>
      </c>
      <c r="C13" s="67"/>
      <c r="D13" s="67"/>
      <c r="E13" s="67"/>
      <c r="F13" s="26">
        <f aca="true" t="shared" si="2" ref="F13:L13">+F16+F67</f>
        <v>43965815</v>
      </c>
      <c r="G13" s="26">
        <f t="shared" si="2"/>
        <v>13261538</v>
      </c>
      <c r="H13" s="26">
        <f t="shared" si="2"/>
        <v>28504297</v>
      </c>
      <c r="I13" s="26">
        <f t="shared" si="2"/>
        <v>676500</v>
      </c>
      <c r="J13" s="26">
        <f t="shared" si="2"/>
        <v>0</v>
      </c>
      <c r="K13" s="26">
        <f t="shared" si="2"/>
        <v>0</v>
      </c>
      <c r="L13" s="27">
        <f t="shared" si="2"/>
        <v>35945072</v>
      </c>
    </row>
    <row r="14" spans="1:12" ht="13.5">
      <c r="A14" s="4"/>
      <c r="B14" s="97" t="s">
        <v>13</v>
      </c>
      <c r="C14" s="97"/>
      <c r="D14" s="97"/>
      <c r="E14" s="97"/>
      <c r="F14" s="24">
        <f aca="true" t="shared" si="3" ref="F14:L14">+F15+F16</f>
        <v>59891841.94</v>
      </c>
      <c r="G14" s="24">
        <f t="shared" si="3"/>
        <v>22812796.55</v>
      </c>
      <c r="H14" s="24">
        <f t="shared" si="3"/>
        <v>32461419.96</v>
      </c>
      <c r="I14" s="24">
        <f t="shared" si="3"/>
        <v>922380</v>
      </c>
      <c r="J14" s="24">
        <f t="shared" si="3"/>
        <v>0</v>
      </c>
      <c r="K14" s="24">
        <f t="shared" si="3"/>
        <v>0</v>
      </c>
      <c r="L14" s="25">
        <f t="shared" si="3"/>
        <v>45623793.59</v>
      </c>
    </row>
    <row r="15" spans="1:12" ht="13.5">
      <c r="A15" s="4"/>
      <c r="B15" s="67" t="s">
        <v>11</v>
      </c>
      <c r="C15" s="67"/>
      <c r="D15" s="67"/>
      <c r="E15" s="67"/>
      <c r="F15" s="26">
        <f aca="true" t="shared" si="4" ref="F15:L16">+F18+F41+F44</f>
        <v>15926026.940000001</v>
      </c>
      <c r="G15" s="26">
        <f t="shared" si="4"/>
        <v>9551258.55</v>
      </c>
      <c r="H15" s="26">
        <f t="shared" si="4"/>
        <v>3957122.96</v>
      </c>
      <c r="I15" s="26">
        <f t="shared" si="4"/>
        <v>245880</v>
      </c>
      <c r="J15" s="26">
        <f t="shared" si="4"/>
        <v>0</v>
      </c>
      <c r="K15" s="26">
        <f t="shared" si="4"/>
        <v>0</v>
      </c>
      <c r="L15" s="27">
        <f t="shared" si="4"/>
        <v>9678721.59</v>
      </c>
    </row>
    <row r="16" spans="1:12" ht="13.5">
      <c r="A16" s="4"/>
      <c r="B16" s="67" t="s">
        <v>12</v>
      </c>
      <c r="C16" s="67"/>
      <c r="D16" s="67"/>
      <c r="E16" s="67"/>
      <c r="F16" s="26">
        <f t="shared" si="4"/>
        <v>43965815</v>
      </c>
      <c r="G16" s="26">
        <f t="shared" si="4"/>
        <v>13261538</v>
      </c>
      <c r="H16" s="26">
        <f t="shared" si="4"/>
        <v>28504297</v>
      </c>
      <c r="I16" s="26">
        <f t="shared" si="4"/>
        <v>676500</v>
      </c>
      <c r="J16" s="26">
        <f t="shared" si="4"/>
        <v>0</v>
      </c>
      <c r="K16" s="26">
        <f t="shared" si="4"/>
        <v>0</v>
      </c>
      <c r="L16" s="27">
        <f t="shared" si="4"/>
        <v>35945072</v>
      </c>
    </row>
    <row r="17" spans="1:12" ht="47.25" customHeight="1">
      <c r="A17" s="4"/>
      <c r="B17" s="74" t="s">
        <v>14</v>
      </c>
      <c r="C17" s="75"/>
      <c r="D17" s="75"/>
      <c r="E17" s="76"/>
      <c r="F17" s="24">
        <f aca="true" t="shared" si="5" ref="F17:L17">+F18+F19</f>
        <v>3254333.3</v>
      </c>
      <c r="G17" s="24">
        <f t="shared" si="5"/>
        <v>1323584.92</v>
      </c>
      <c r="H17" s="24">
        <f t="shared" si="5"/>
        <v>1027558</v>
      </c>
      <c r="I17" s="24">
        <f t="shared" si="5"/>
        <v>712380</v>
      </c>
      <c r="J17" s="24">
        <f t="shared" si="5"/>
        <v>0</v>
      </c>
      <c r="K17" s="24">
        <f t="shared" si="5"/>
        <v>0</v>
      </c>
      <c r="L17" s="25">
        <f t="shared" si="5"/>
        <v>2531043.3</v>
      </c>
    </row>
    <row r="18" spans="1:12" ht="13.5">
      <c r="A18" s="4"/>
      <c r="B18" s="67" t="s">
        <v>15</v>
      </c>
      <c r="C18" s="67"/>
      <c r="D18" s="67"/>
      <c r="E18" s="67"/>
      <c r="F18" s="26">
        <f aca="true" t="shared" si="6" ref="F18:L18">F20+F24+F27+F35</f>
        <v>2088333.3</v>
      </c>
      <c r="G18" s="26">
        <f t="shared" si="6"/>
        <v>1301484.92</v>
      </c>
      <c r="H18" s="26">
        <f t="shared" si="6"/>
        <v>560158</v>
      </c>
      <c r="I18" s="26">
        <f t="shared" si="6"/>
        <v>35880</v>
      </c>
      <c r="J18" s="26">
        <f t="shared" si="6"/>
        <v>0</v>
      </c>
      <c r="K18" s="26">
        <f t="shared" si="6"/>
        <v>0</v>
      </c>
      <c r="L18" s="27">
        <f t="shared" si="6"/>
        <v>1365043.3</v>
      </c>
    </row>
    <row r="19" spans="1:12" ht="13.5">
      <c r="A19" s="4"/>
      <c r="B19" s="67" t="s">
        <v>16</v>
      </c>
      <c r="C19" s="67"/>
      <c r="D19" s="67"/>
      <c r="E19" s="67"/>
      <c r="F19" s="26">
        <f aca="true" t="shared" si="7" ref="F19:L19">F36+F37</f>
        <v>1166000</v>
      </c>
      <c r="G19" s="26">
        <f t="shared" si="7"/>
        <v>22100</v>
      </c>
      <c r="H19" s="26">
        <f t="shared" si="7"/>
        <v>467400</v>
      </c>
      <c r="I19" s="26">
        <f t="shared" si="7"/>
        <v>676500</v>
      </c>
      <c r="J19" s="26">
        <f t="shared" si="7"/>
        <v>0</v>
      </c>
      <c r="K19" s="26">
        <f t="shared" si="7"/>
        <v>0</v>
      </c>
      <c r="L19" s="26">
        <f t="shared" si="7"/>
        <v>1166000</v>
      </c>
    </row>
    <row r="20" spans="1:12" s="1" customFormat="1" ht="13.5" customHeight="1">
      <c r="A20" s="77">
        <v>1</v>
      </c>
      <c r="B20" s="61" t="s">
        <v>23</v>
      </c>
      <c r="C20" s="65" t="s">
        <v>22</v>
      </c>
      <c r="D20" s="79"/>
      <c r="E20" s="67"/>
      <c r="F20" s="91">
        <f>F23</f>
        <v>659770</v>
      </c>
      <c r="G20" s="91">
        <f>G23</f>
        <v>298176.89</v>
      </c>
      <c r="H20" s="91">
        <f>H23</f>
        <v>179718</v>
      </c>
      <c r="I20" s="91"/>
      <c r="J20" s="57"/>
      <c r="K20" s="91"/>
      <c r="L20" s="90"/>
    </row>
    <row r="21" spans="1:12" s="33" customFormat="1" ht="80.25" customHeight="1">
      <c r="A21" s="78"/>
      <c r="B21" s="62"/>
      <c r="C21" s="66"/>
      <c r="D21" s="79"/>
      <c r="E21" s="67"/>
      <c r="F21" s="91"/>
      <c r="G21" s="91"/>
      <c r="H21" s="91"/>
      <c r="I21" s="91"/>
      <c r="J21" s="58"/>
      <c r="K21" s="91"/>
      <c r="L21" s="90"/>
    </row>
    <row r="22" spans="1:12" s="13" customFormat="1" ht="12.75">
      <c r="A22" s="34"/>
      <c r="B22" s="35" t="s">
        <v>17</v>
      </c>
      <c r="C22" s="7"/>
      <c r="D22" s="16"/>
      <c r="E22" s="35"/>
      <c r="F22" s="36"/>
      <c r="G22" s="36"/>
      <c r="H22" s="37"/>
      <c r="I22" s="37"/>
      <c r="J22" s="37"/>
      <c r="K22" s="37"/>
      <c r="L22" s="38"/>
    </row>
    <row r="23" spans="1:12" s="13" customFormat="1" ht="74.25" customHeight="1">
      <c r="A23" s="34"/>
      <c r="B23" s="8" t="s">
        <v>28</v>
      </c>
      <c r="C23" s="7"/>
      <c r="D23" s="16">
        <v>2010</v>
      </c>
      <c r="E23" s="16">
        <v>2012</v>
      </c>
      <c r="F23" s="36">
        <v>659770</v>
      </c>
      <c r="G23" s="36">
        <f>294794+3382.89</f>
        <v>298176.89</v>
      </c>
      <c r="H23" s="37">
        <v>179718</v>
      </c>
      <c r="I23" s="37"/>
      <c r="J23" s="37"/>
      <c r="K23" s="37"/>
      <c r="L23" s="38">
        <v>0</v>
      </c>
    </row>
    <row r="24" spans="1:12" s="13" customFormat="1" ht="92.25" customHeight="1">
      <c r="A24" s="23">
        <v>2</v>
      </c>
      <c r="B24" s="8" t="s">
        <v>24</v>
      </c>
      <c r="C24" s="7" t="s">
        <v>25</v>
      </c>
      <c r="D24" s="16"/>
      <c r="E24" s="16"/>
      <c r="F24" s="36">
        <f>F26</f>
        <v>63520</v>
      </c>
      <c r="G24" s="36">
        <f>G26</f>
        <v>49204.729999999996</v>
      </c>
      <c r="H24" s="36">
        <f>H26</f>
        <v>5380</v>
      </c>
      <c r="I24" s="36"/>
      <c r="J24" s="36"/>
      <c r="K24" s="37"/>
      <c r="L24" s="38"/>
    </row>
    <row r="25" spans="1:12" s="13" customFormat="1" ht="12.75">
      <c r="A25" s="34"/>
      <c r="B25" s="35" t="s">
        <v>26</v>
      </c>
      <c r="C25" s="7"/>
      <c r="D25" s="16"/>
      <c r="E25" s="16"/>
      <c r="F25" s="36"/>
      <c r="G25" s="36"/>
      <c r="H25" s="37"/>
      <c r="I25" s="37"/>
      <c r="J25" s="37"/>
      <c r="K25" s="37"/>
      <c r="L25" s="38"/>
    </row>
    <row r="26" spans="1:12" s="13" customFormat="1" ht="54.75" customHeight="1">
      <c r="A26" s="34"/>
      <c r="B26" s="8" t="s">
        <v>27</v>
      </c>
      <c r="C26" s="7"/>
      <c r="D26" s="16">
        <v>2010</v>
      </c>
      <c r="E26" s="16">
        <v>2012</v>
      </c>
      <c r="F26" s="36">
        <v>63520</v>
      </c>
      <c r="G26" s="36">
        <f>44126+5078.73</f>
        <v>49204.729999999996</v>
      </c>
      <c r="H26" s="37">
        <v>5380</v>
      </c>
      <c r="I26" s="37"/>
      <c r="J26" s="37"/>
      <c r="K26" s="37"/>
      <c r="L26" s="38">
        <v>0</v>
      </c>
    </row>
    <row r="27" spans="1:12" s="13" customFormat="1" ht="81" customHeight="1">
      <c r="A27" s="77">
        <v>3</v>
      </c>
      <c r="B27" s="61" t="s">
        <v>43</v>
      </c>
      <c r="C27" s="80" t="s">
        <v>42</v>
      </c>
      <c r="D27" s="63"/>
      <c r="E27" s="63"/>
      <c r="F27" s="102">
        <f>F30</f>
        <v>459320</v>
      </c>
      <c r="G27" s="102">
        <f>G30</f>
        <v>262220</v>
      </c>
      <c r="H27" s="102">
        <f>H30</f>
        <v>197100</v>
      </c>
      <c r="I27" s="102"/>
      <c r="J27" s="57"/>
      <c r="K27" s="102"/>
      <c r="L27" s="100">
        <f>L30</f>
        <v>459320</v>
      </c>
    </row>
    <row r="28" spans="1:12" s="13" customFormat="1" ht="38.25" customHeight="1">
      <c r="A28" s="78"/>
      <c r="B28" s="62"/>
      <c r="C28" s="81"/>
      <c r="D28" s="64"/>
      <c r="E28" s="64"/>
      <c r="F28" s="103"/>
      <c r="G28" s="103"/>
      <c r="H28" s="103"/>
      <c r="I28" s="103"/>
      <c r="J28" s="58"/>
      <c r="K28" s="103"/>
      <c r="L28" s="101"/>
    </row>
    <row r="29" spans="1:12" s="13" customFormat="1" ht="18" customHeight="1">
      <c r="A29" s="34"/>
      <c r="B29" s="8" t="s">
        <v>26</v>
      </c>
      <c r="C29" s="7"/>
      <c r="D29" s="16"/>
      <c r="E29" s="16"/>
      <c r="F29" s="36"/>
      <c r="G29" s="36"/>
      <c r="H29" s="37"/>
      <c r="I29" s="37"/>
      <c r="J29" s="37"/>
      <c r="K29" s="37"/>
      <c r="L29" s="38"/>
    </row>
    <row r="30" spans="1:12" s="13" customFormat="1" ht="33.75" customHeight="1">
      <c r="A30" s="34"/>
      <c r="B30" s="8" t="s">
        <v>44</v>
      </c>
      <c r="C30" s="7"/>
      <c r="D30" s="16">
        <v>2011</v>
      </c>
      <c r="E30" s="16">
        <v>2012</v>
      </c>
      <c r="F30" s="36">
        <f>SUM(G30:H30)</f>
        <v>459320</v>
      </c>
      <c r="G30" s="36">
        <v>262220</v>
      </c>
      <c r="H30" s="37">
        <v>197100</v>
      </c>
      <c r="I30" s="37"/>
      <c r="J30" s="37"/>
      <c r="K30" s="37"/>
      <c r="L30" s="38">
        <v>459320</v>
      </c>
    </row>
    <row r="31" spans="1:12" s="13" customFormat="1" ht="31.5" customHeight="1">
      <c r="A31" s="23">
        <v>4</v>
      </c>
      <c r="B31" s="61" t="s">
        <v>46</v>
      </c>
      <c r="C31" s="65" t="s">
        <v>32</v>
      </c>
      <c r="D31" s="63"/>
      <c r="E31" s="63"/>
      <c r="F31" s="57"/>
      <c r="G31" s="57"/>
      <c r="H31" s="57"/>
      <c r="I31" s="57"/>
      <c r="J31" s="57"/>
      <c r="K31" s="57"/>
      <c r="L31" s="59"/>
    </row>
    <row r="32" spans="1:12" s="13" customFormat="1" ht="75.75" customHeight="1">
      <c r="A32" s="34"/>
      <c r="B32" s="62"/>
      <c r="C32" s="66"/>
      <c r="D32" s="64"/>
      <c r="E32" s="64"/>
      <c r="F32" s="58"/>
      <c r="G32" s="58"/>
      <c r="H32" s="58"/>
      <c r="I32" s="58"/>
      <c r="J32" s="58"/>
      <c r="K32" s="58"/>
      <c r="L32" s="60"/>
    </row>
    <row r="33" spans="1:12" s="33" customFormat="1" ht="15" customHeight="1">
      <c r="A33" s="42"/>
      <c r="B33" s="29" t="s">
        <v>26</v>
      </c>
      <c r="C33" s="30"/>
      <c r="D33" s="39"/>
      <c r="E33" s="39"/>
      <c r="F33" s="40"/>
      <c r="G33" s="40"/>
      <c r="H33" s="40"/>
      <c r="I33" s="40"/>
      <c r="J33" s="40"/>
      <c r="K33" s="40"/>
      <c r="L33" s="41"/>
    </row>
    <row r="34" spans="1:12" s="33" customFormat="1" ht="79.5" customHeight="1">
      <c r="A34" s="42"/>
      <c r="B34" s="8" t="s">
        <v>45</v>
      </c>
      <c r="C34" s="31"/>
      <c r="D34" s="16">
        <v>2011</v>
      </c>
      <c r="E34" s="16">
        <v>2013</v>
      </c>
      <c r="F34" s="36">
        <f>SUM(F35:F36)</f>
        <v>921723.3</v>
      </c>
      <c r="G34" s="36">
        <v>707883.3</v>
      </c>
      <c r="H34" s="37">
        <v>177960</v>
      </c>
      <c r="I34" s="37">
        <v>35880</v>
      </c>
      <c r="J34" s="37"/>
      <c r="K34" s="37"/>
      <c r="L34" s="38">
        <f>SUM(L35:L36)</f>
        <v>921723.3</v>
      </c>
    </row>
    <row r="35" spans="1:12" s="33" customFormat="1" ht="19.5" customHeight="1">
      <c r="A35" s="42"/>
      <c r="B35" s="8" t="s">
        <v>47</v>
      </c>
      <c r="C35" s="31"/>
      <c r="D35" s="16"/>
      <c r="E35" s="16"/>
      <c r="F35" s="36">
        <f>SUM(G35:I35)</f>
        <v>905723.3</v>
      </c>
      <c r="G35" s="36">
        <v>691883.3</v>
      </c>
      <c r="H35" s="37">
        <v>177960</v>
      </c>
      <c r="I35" s="37">
        <v>35880</v>
      </c>
      <c r="J35" s="37"/>
      <c r="K35" s="37"/>
      <c r="L35" s="38">
        <v>905723.3</v>
      </c>
    </row>
    <row r="36" spans="1:12" s="33" customFormat="1" ht="18" customHeight="1">
      <c r="A36" s="42"/>
      <c r="B36" s="8" t="s">
        <v>48</v>
      </c>
      <c r="C36" s="31"/>
      <c r="D36" s="16"/>
      <c r="E36" s="16"/>
      <c r="F36" s="36">
        <v>16000</v>
      </c>
      <c r="G36" s="36">
        <v>16000</v>
      </c>
      <c r="H36" s="37"/>
      <c r="I36" s="37"/>
      <c r="J36" s="37"/>
      <c r="K36" s="37"/>
      <c r="L36" s="38">
        <v>16000</v>
      </c>
    </row>
    <row r="37" spans="1:12" s="33" customFormat="1" ht="165.75" customHeight="1">
      <c r="A37" s="23">
        <v>5</v>
      </c>
      <c r="B37" s="8" t="s">
        <v>53</v>
      </c>
      <c r="C37" s="6" t="s">
        <v>32</v>
      </c>
      <c r="D37" s="16"/>
      <c r="E37" s="16"/>
      <c r="F37" s="36">
        <f>SUM(G37:I37)</f>
        <v>1150000</v>
      </c>
      <c r="G37" s="36">
        <f>G39</f>
        <v>6100</v>
      </c>
      <c r="H37" s="37">
        <f>H39</f>
        <v>467400</v>
      </c>
      <c r="I37" s="37">
        <f>I39</f>
        <v>676500</v>
      </c>
      <c r="J37" s="37"/>
      <c r="K37" s="37"/>
      <c r="L37" s="38">
        <f>SUM(L39)</f>
        <v>1150000</v>
      </c>
    </row>
    <row r="38" spans="1:12" s="33" customFormat="1" ht="13.5" customHeight="1">
      <c r="A38" s="42"/>
      <c r="B38" s="8" t="s">
        <v>26</v>
      </c>
      <c r="C38" s="32"/>
      <c r="D38" s="16"/>
      <c r="E38" s="16"/>
      <c r="F38" s="36"/>
      <c r="G38" s="36"/>
      <c r="H38" s="37"/>
      <c r="I38" s="37"/>
      <c r="J38" s="37"/>
      <c r="K38" s="37"/>
      <c r="L38" s="38"/>
    </row>
    <row r="39" spans="1:12" s="33" customFormat="1" ht="41.25" customHeight="1">
      <c r="A39" s="42"/>
      <c r="B39" s="8" t="s">
        <v>52</v>
      </c>
      <c r="C39" s="31"/>
      <c r="D39" s="16">
        <v>2011</v>
      </c>
      <c r="E39" s="16">
        <v>2013</v>
      </c>
      <c r="F39" s="36">
        <f>SUM(G39:I39)</f>
        <v>1150000</v>
      </c>
      <c r="G39" s="36">
        <v>6100</v>
      </c>
      <c r="H39" s="37">
        <v>467400</v>
      </c>
      <c r="I39" s="37">
        <v>676500</v>
      </c>
      <c r="J39" s="37"/>
      <c r="K39" s="37"/>
      <c r="L39" s="38">
        <v>1150000</v>
      </c>
    </row>
    <row r="40" spans="1:12" s="46" customFormat="1" ht="27.75" customHeight="1">
      <c r="A40" s="43"/>
      <c r="B40" s="69" t="s">
        <v>18</v>
      </c>
      <c r="C40" s="69"/>
      <c r="D40" s="69"/>
      <c r="E40" s="69"/>
      <c r="F40" s="44">
        <f aca="true" t="shared" si="8" ref="F40:L40">+F41+F42</f>
        <v>0</v>
      </c>
      <c r="G40" s="44">
        <f t="shared" si="8"/>
        <v>0</v>
      </c>
      <c r="H40" s="44">
        <f t="shared" si="8"/>
        <v>0</v>
      </c>
      <c r="I40" s="44">
        <f t="shared" si="8"/>
        <v>0</v>
      </c>
      <c r="J40" s="44">
        <f t="shared" si="8"/>
        <v>0</v>
      </c>
      <c r="K40" s="44">
        <f t="shared" si="8"/>
        <v>0</v>
      </c>
      <c r="L40" s="45">
        <f t="shared" si="8"/>
        <v>0</v>
      </c>
    </row>
    <row r="41" spans="1:12" s="46" customFormat="1" ht="12.75">
      <c r="A41" s="43"/>
      <c r="B41" s="70" t="s">
        <v>11</v>
      </c>
      <c r="C41" s="70"/>
      <c r="D41" s="70"/>
      <c r="E41" s="70"/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47">
        <v>0</v>
      </c>
    </row>
    <row r="42" spans="1:12" s="46" customFormat="1" ht="12.75">
      <c r="A42" s="43"/>
      <c r="B42" s="70" t="s">
        <v>12</v>
      </c>
      <c r="C42" s="70"/>
      <c r="D42" s="70"/>
      <c r="E42" s="70"/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47">
        <v>0</v>
      </c>
    </row>
    <row r="43" spans="1:12" s="46" customFormat="1" ht="28.5" customHeight="1">
      <c r="A43" s="43"/>
      <c r="B43" s="74" t="s">
        <v>19</v>
      </c>
      <c r="C43" s="75"/>
      <c r="D43" s="75"/>
      <c r="E43" s="76"/>
      <c r="F43" s="44">
        <f aca="true" t="shared" si="9" ref="F43:L43">+F44+F45</f>
        <v>56637508.64</v>
      </c>
      <c r="G43" s="44">
        <f t="shared" si="9"/>
        <v>21489211.63</v>
      </c>
      <c r="H43" s="44">
        <f t="shared" si="9"/>
        <v>31433861.96</v>
      </c>
      <c r="I43" s="44">
        <f t="shared" si="9"/>
        <v>210000</v>
      </c>
      <c r="J43" s="44">
        <f t="shared" si="9"/>
        <v>0</v>
      </c>
      <c r="K43" s="44">
        <f t="shared" si="9"/>
        <v>0</v>
      </c>
      <c r="L43" s="45">
        <f t="shared" si="9"/>
        <v>43092750.29</v>
      </c>
    </row>
    <row r="44" spans="1:12" s="46" customFormat="1" ht="12.75">
      <c r="A44" s="43"/>
      <c r="B44" s="70" t="s">
        <v>11</v>
      </c>
      <c r="C44" s="70"/>
      <c r="D44" s="70"/>
      <c r="E44" s="70"/>
      <c r="F44" s="36">
        <f>F47+F48+F49+F50+F51+F52+F53+F54+F55+F56+F57+F64</f>
        <v>13837693.64</v>
      </c>
      <c r="G44" s="36">
        <f aca="true" t="shared" si="10" ref="G44:L44">G47+G48+G49+G50+G51+G52+G53+G54+G55+G56+G57+G64</f>
        <v>8249773.63</v>
      </c>
      <c r="H44" s="36">
        <f t="shared" si="10"/>
        <v>3396964.96</v>
      </c>
      <c r="I44" s="36">
        <f t="shared" si="10"/>
        <v>210000</v>
      </c>
      <c r="J44" s="36">
        <f t="shared" si="10"/>
        <v>0</v>
      </c>
      <c r="K44" s="36">
        <f t="shared" si="10"/>
        <v>0</v>
      </c>
      <c r="L44" s="36">
        <f t="shared" si="10"/>
        <v>8313678.29</v>
      </c>
    </row>
    <row r="45" spans="1:12" s="46" customFormat="1" ht="12.75">
      <c r="A45" s="43"/>
      <c r="B45" s="70" t="s">
        <v>12</v>
      </c>
      <c r="C45" s="70"/>
      <c r="D45" s="70"/>
      <c r="E45" s="70"/>
      <c r="F45" s="36">
        <f aca="true" t="shared" si="11" ref="F45:L45">F58+F59+F60+F61+F62+F63</f>
        <v>42799815</v>
      </c>
      <c r="G45" s="36">
        <f t="shared" si="11"/>
        <v>13239438</v>
      </c>
      <c r="H45" s="36">
        <f t="shared" si="11"/>
        <v>28036897</v>
      </c>
      <c r="I45" s="36">
        <f t="shared" si="11"/>
        <v>0</v>
      </c>
      <c r="J45" s="36">
        <f t="shared" si="11"/>
        <v>0</v>
      </c>
      <c r="K45" s="36">
        <f t="shared" si="11"/>
        <v>0</v>
      </c>
      <c r="L45" s="36">
        <f t="shared" si="11"/>
        <v>34779072</v>
      </c>
    </row>
    <row r="46" spans="1:12" s="46" customFormat="1" ht="12.75">
      <c r="A46" s="48"/>
      <c r="B46" s="35" t="s">
        <v>17</v>
      </c>
      <c r="C46" s="16"/>
      <c r="D46" s="16"/>
      <c r="E46" s="16"/>
      <c r="F46" s="36"/>
      <c r="G46" s="36"/>
      <c r="H46" s="36"/>
      <c r="I46" s="36"/>
      <c r="J46" s="36"/>
      <c r="K46" s="36"/>
      <c r="L46" s="47"/>
    </row>
    <row r="47" spans="1:12" s="13" customFormat="1" ht="56.25" customHeight="1">
      <c r="A47" s="23">
        <v>6</v>
      </c>
      <c r="B47" s="8" t="s">
        <v>41</v>
      </c>
      <c r="C47" s="6" t="s">
        <v>32</v>
      </c>
      <c r="D47" s="16">
        <v>2011</v>
      </c>
      <c r="E47" s="16">
        <v>2012</v>
      </c>
      <c r="F47" s="36">
        <f>SUM(G47:H47)</f>
        <v>136875.54</v>
      </c>
      <c r="G47" s="36">
        <v>68437.77</v>
      </c>
      <c r="H47" s="36">
        <v>68437.77</v>
      </c>
      <c r="I47" s="36"/>
      <c r="J47" s="36"/>
      <c r="K47" s="36"/>
      <c r="L47" s="47">
        <v>0</v>
      </c>
    </row>
    <row r="48" spans="1:12" s="13" customFormat="1" ht="64.5" customHeight="1">
      <c r="A48" s="23">
        <v>7</v>
      </c>
      <c r="B48" s="8" t="s">
        <v>40</v>
      </c>
      <c r="C48" s="6" t="s">
        <v>32</v>
      </c>
      <c r="D48" s="16">
        <v>2010</v>
      </c>
      <c r="E48" s="16">
        <v>2012</v>
      </c>
      <c r="F48" s="36">
        <f>1565135.13+G48+H48</f>
        <v>3445896.1499999994</v>
      </c>
      <c r="G48" s="36">
        <v>940380.51</v>
      </c>
      <c r="H48" s="36">
        <v>940380.51</v>
      </c>
      <c r="I48" s="36"/>
      <c r="J48" s="36"/>
      <c r="K48" s="36"/>
      <c r="L48" s="47">
        <v>0</v>
      </c>
    </row>
    <row r="49" spans="1:12" s="13" customFormat="1" ht="57" customHeight="1">
      <c r="A49" s="23">
        <v>8</v>
      </c>
      <c r="B49" s="8" t="s">
        <v>39</v>
      </c>
      <c r="C49" s="6" t="s">
        <v>32</v>
      </c>
      <c r="D49" s="16">
        <v>2010</v>
      </c>
      <c r="E49" s="16">
        <v>2012</v>
      </c>
      <c r="F49" s="36">
        <f>394957.92+G49+H49</f>
        <v>1278807.66</v>
      </c>
      <c r="G49" s="36">
        <v>426967.06</v>
      </c>
      <c r="H49" s="36">
        <v>456882.68</v>
      </c>
      <c r="I49" s="36"/>
      <c r="J49" s="36"/>
      <c r="K49" s="36"/>
      <c r="L49" s="47">
        <v>0</v>
      </c>
    </row>
    <row r="50" spans="1:12" s="13" customFormat="1" ht="53.25" customHeight="1">
      <c r="A50" s="23">
        <v>9</v>
      </c>
      <c r="B50" s="8" t="s">
        <v>38</v>
      </c>
      <c r="C50" s="6" t="s">
        <v>32</v>
      </c>
      <c r="D50" s="16">
        <v>2011</v>
      </c>
      <c r="E50" s="16">
        <v>2012</v>
      </c>
      <c r="F50" s="36">
        <f>SUM(G50:H50)</f>
        <v>1071130.29</v>
      </c>
      <c r="G50" s="36">
        <v>661130.29</v>
      </c>
      <c r="H50" s="36">
        <v>410000</v>
      </c>
      <c r="I50" s="36"/>
      <c r="J50" s="36"/>
      <c r="K50" s="36"/>
      <c r="L50" s="47">
        <v>1071130.29</v>
      </c>
    </row>
    <row r="51" spans="1:12" s="13" customFormat="1" ht="56.25" customHeight="1">
      <c r="A51" s="23">
        <v>10</v>
      </c>
      <c r="B51" s="8" t="s">
        <v>37</v>
      </c>
      <c r="C51" s="6" t="s">
        <v>32</v>
      </c>
      <c r="D51" s="16">
        <v>2011</v>
      </c>
      <c r="E51" s="16">
        <v>2012</v>
      </c>
      <c r="F51" s="36">
        <v>292896</v>
      </c>
      <c r="G51" s="36">
        <v>146448</v>
      </c>
      <c r="H51" s="36">
        <v>146448</v>
      </c>
      <c r="I51" s="36"/>
      <c r="J51" s="36"/>
      <c r="K51" s="36"/>
      <c r="L51" s="47">
        <v>0</v>
      </c>
    </row>
    <row r="52" spans="1:12" s="13" customFormat="1" ht="66.75" customHeight="1">
      <c r="A52" s="23">
        <v>11</v>
      </c>
      <c r="B52" s="8" t="s">
        <v>35</v>
      </c>
      <c r="C52" s="6" t="s">
        <v>32</v>
      </c>
      <c r="D52" s="16">
        <v>2011</v>
      </c>
      <c r="E52" s="16">
        <v>2012</v>
      </c>
      <c r="F52" s="36">
        <f>G52+H52</f>
        <v>300000</v>
      </c>
      <c r="G52" s="36">
        <v>150000</v>
      </c>
      <c r="H52" s="36">
        <v>150000</v>
      </c>
      <c r="I52" s="36"/>
      <c r="J52" s="36"/>
      <c r="K52" s="36"/>
      <c r="L52" s="47">
        <v>0</v>
      </c>
    </row>
    <row r="53" spans="1:12" s="13" customFormat="1" ht="93" customHeight="1">
      <c r="A53" s="23">
        <v>12</v>
      </c>
      <c r="B53" s="8" t="s">
        <v>55</v>
      </c>
      <c r="C53" s="6" t="s">
        <v>32</v>
      </c>
      <c r="D53" s="16">
        <v>2011</v>
      </c>
      <c r="E53" s="16">
        <v>2013</v>
      </c>
      <c r="F53" s="36">
        <v>415000</v>
      </c>
      <c r="G53" s="36">
        <v>98000</v>
      </c>
      <c r="H53" s="36">
        <v>107000</v>
      </c>
      <c r="I53" s="36">
        <v>210000</v>
      </c>
      <c r="J53" s="36"/>
      <c r="K53" s="36"/>
      <c r="L53" s="47">
        <v>415000</v>
      </c>
    </row>
    <row r="54" spans="1:12" s="13" customFormat="1" ht="60" customHeight="1">
      <c r="A54" s="23">
        <v>13</v>
      </c>
      <c r="B54" s="8" t="s">
        <v>58</v>
      </c>
      <c r="C54" s="6" t="s">
        <v>32</v>
      </c>
      <c r="D54" s="16">
        <v>2011</v>
      </c>
      <c r="E54" s="16">
        <v>2012</v>
      </c>
      <c r="F54" s="36">
        <v>17000</v>
      </c>
      <c r="G54" s="36">
        <v>7000</v>
      </c>
      <c r="H54" s="36">
        <v>10000</v>
      </c>
      <c r="I54" s="36"/>
      <c r="J54" s="36"/>
      <c r="K54" s="36"/>
      <c r="L54" s="47">
        <v>17000</v>
      </c>
    </row>
    <row r="55" spans="1:12" s="13" customFormat="1" ht="123.75" customHeight="1">
      <c r="A55" s="23">
        <v>14</v>
      </c>
      <c r="B55" s="8" t="s">
        <v>36</v>
      </c>
      <c r="C55" s="6" t="s">
        <v>32</v>
      </c>
      <c r="D55" s="16">
        <v>2010</v>
      </c>
      <c r="E55" s="16">
        <v>2012</v>
      </c>
      <c r="F55" s="36">
        <v>69540</v>
      </c>
      <c r="G55" s="36">
        <v>20862</v>
      </c>
      <c r="H55" s="36">
        <v>27816</v>
      </c>
      <c r="I55" s="36"/>
      <c r="J55" s="36"/>
      <c r="K55" s="36"/>
      <c r="L55" s="47">
        <v>0</v>
      </c>
    </row>
    <row r="56" spans="1:12" s="13" customFormat="1" ht="65.25" customHeight="1">
      <c r="A56" s="23">
        <v>15</v>
      </c>
      <c r="B56" s="8" t="s">
        <v>54</v>
      </c>
      <c r="C56" s="6" t="s">
        <v>32</v>
      </c>
      <c r="D56" s="16">
        <v>2011</v>
      </c>
      <c r="E56" s="16">
        <v>2012</v>
      </c>
      <c r="F56" s="36">
        <v>6429403</v>
      </c>
      <c r="G56" s="36">
        <v>5607403</v>
      </c>
      <c r="H56" s="36">
        <v>822000</v>
      </c>
      <c r="I56" s="36"/>
      <c r="J56" s="36"/>
      <c r="K56" s="36"/>
      <c r="L56" s="47">
        <v>6429403</v>
      </c>
    </row>
    <row r="57" spans="1:12" s="13" customFormat="1" ht="96" customHeight="1">
      <c r="A57" s="23">
        <v>16</v>
      </c>
      <c r="B57" s="8" t="s">
        <v>50</v>
      </c>
      <c r="C57" s="6" t="s">
        <v>32</v>
      </c>
      <c r="D57" s="16">
        <v>2011</v>
      </c>
      <c r="E57" s="16">
        <v>2012</v>
      </c>
      <c r="F57" s="36">
        <v>273145</v>
      </c>
      <c r="G57" s="36">
        <v>123145</v>
      </c>
      <c r="H57" s="36">
        <v>150000</v>
      </c>
      <c r="I57" s="36"/>
      <c r="J57" s="36"/>
      <c r="K57" s="36"/>
      <c r="L57" s="47">
        <v>273145</v>
      </c>
    </row>
    <row r="58" spans="1:12" s="13" customFormat="1" ht="81" customHeight="1">
      <c r="A58" s="23">
        <v>17</v>
      </c>
      <c r="B58" s="8" t="s">
        <v>57</v>
      </c>
      <c r="C58" s="6" t="s">
        <v>32</v>
      </c>
      <c r="D58" s="16">
        <v>2011</v>
      </c>
      <c r="E58" s="16">
        <v>2012</v>
      </c>
      <c r="F58" s="36">
        <v>1200000</v>
      </c>
      <c r="G58" s="36">
        <v>200000</v>
      </c>
      <c r="H58" s="36">
        <v>1000000</v>
      </c>
      <c r="I58" s="36"/>
      <c r="J58" s="36"/>
      <c r="K58" s="36"/>
      <c r="L58" s="47">
        <v>1200000</v>
      </c>
    </row>
    <row r="59" spans="1:12" s="13" customFormat="1" ht="80.25" customHeight="1">
      <c r="A59" s="23">
        <v>18</v>
      </c>
      <c r="B59" s="9" t="s">
        <v>30</v>
      </c>
      <c r="C59" s="6" t="s">
        <v>32</v>
      </c>
      <c r="D59" s="16">
        <v>2009</v>
      </c>
      <c r="E59" s="16">
        <v>2012</v>
      </c>
      <c r="F59" s="36">
        <v>8047115</v>
      </c>
      <c r="G59" s="36">
        <v>4129438</v>
      </c>
      <c r="H59" s="36">
        <v>2741897</v>
      </c>
      <c r="I59" s="36"/>
      <c r="J59" s="36"/>
      <c r="K59" s="36"/>
      <c r="L59" s="38">
        <v>374072</v>
      </c>
    </row>
    <row r="60" spans="1:12" s="13" customFormat="1" ht="57" customHeight="1">
      <c r="A60" s="23">
        <v>19</v>
      </c>
      <c r="B60" s="9" t="s">
        <v>51</v>
      </c>
      <c r="C60" s="6" t="s">
        <v>32</v>
      </c>
      <c r="D60" s="16">
        <v>2011</v>
      </c>
      <c r="E60" s="16">
        <v>2012</v>
      </c>
      <c r="F60" s="36">
        <f>SUM(G60:H60)</f>
        <v>1405000</v>
      </c>
      <c r="G60" s="36">
        <v>110000</v>
      </c>
      <c r="H60" s="36">
        <v>1295000</v>
      </c>
      <c r="I60" s="36"/>
      <c r="J60" s="36"/>
      <c r="K60" s="36"/>
      <c r="L60" s="38">
        <v>1405000</v>
      </c>
    </row>
    <row r="61" spans="1:12" s="13" customFormat="1" ht="82.5" customHeight="1">
      <c r="A61" s="23">
        <v>20</v>
      </c>
      <c r="B61" s="9" t="s">
        <v>59</v>
      </c>
      <c r="C61" s="6" t="s">
        <v>32</v>
      </c>
      <c r="D61" s="16">
        <v>2010</v>
      </c>
      <c r="E61" s="16">
        <v>2012</v>
      </c>
      <c r="F61" s="36">
        <v>27347700</v>
      </c>
      <c r="G61" s="36">
        <v>5500000</v>
      </c>
      <c r="H61" s="36">
        <v>21500000</v>
      </c>
      <c r="I61" s="36"/>
      <c r="J61" s="36"/>
      <c r="K61" s="36"/>
      <c r="L61" s="38">
        <v>27000000</v>
      </c>
    </row>
    <row r="62" spans="1:12" s="13" customFormat="1" ht="66.75" customHeight="1">
      <c r="A62" s="23">
        <v>21</v>
      </c>
      <c r="B62" s="9" t="s">
        <v>31</v>
      </c>
      <c r="C62" s="6" t="s">
        <v>32</v>
      </c>
      <c r="D62" s="16">
        <v>2011</v>
      </c>
      <c r="E62" s="16">
        <v>2012</v>
      </c>
      <c r="F62" s="36">
        <v>1800000</v>
      </c>
      <c r="G62" s="36">
        <v>800000</v>
      </c>
      <c r="H62" s="36">
        <v>1000000</v>
      </c>
      <c r="I62" s="36"/>
      <c r="J62" s="36"/>
      <c r="K62" s="36"/>
      <c r="L62" s="38">
        <v>1800000</v>
      </c>
    </row>
    <row r="63" spans="1:12" s="13" customFormat="1" ht="67.5" customHeight="1">
      <c r="A63" s="23">
        <v>22</v>
      </c>
      <c r="B63" s="9" t="s">
        <v>49</v>
      </c>
      <c r="C63" s="6" t="s">
        <v>32</v>
      </c>
      <c r="D63" s="16">
        <v>2011</v>
      </c>
      <c r="E63" s="16">
        <v>2012</v>
      </c>
      <c r="F63" s="36">
        <v>3000000</v>
      </c>
      <c r="G63" s="36">
        <v>2500000</v>
      </c>
      <c r="H63" s="36">
        <v>500000</v>
      </c>
      <c r="I63" s="36"/>
      <c r="J63" s="36"/>
      <c r="K63" s="36"/>
      <c r="L63" s="38">
        <v>3000000</v>
      </c>
    </row>
    <row r="64" spans="1:12" s="13" customFormat="1" ht="84" customHeight="1">
      <c r="A64" s="51">
        <v>23</v>
      </c>
      <c r="B64" s="52" t="s">
        <v>60</v>
      </c>
      <c r="C64" s="53" t="s">
        <v>32</v>
      </c>
      <c r="D64" s="54">
        <v>2007</v>
      </c>
      <c r="E64" s="54">
        <v>2013</v>
      </c>
      <c r="F64" s="55">
        <v>108000</v>
      </c>
      <c r="G64" s="55">
        <v>0</v>
      </c>
      <c r="H64" s="55">
        <v>108000</v>
      </c>
      <c r="I64" s="55"/>
      <c r="J64" s="55"/>
      <c r="K64" s="55"/>
      <c r="L64" s="56">
        <v>108000</v>
      </c>
    </row>
    <row r="65" spans="1:12" s="11" customFormat="1" ht="51" customHeight="1">
      <c r="A65" s="10"/>
      <c r="B65" s="73" t="s">
        <v>20</v>
      </c>
      <c r="C65" s="73"/>
      <c r="D65" s="73"/>
      <c r="E65" s="73"/>
      <c r="F65" s="49">
        <f aca="true" t="shared" si="12" ref="F65:L65">+F66+F67</f>
        <v>0</v>
      </c>
      <c r="G65" s="49">
        <f t="shared" si="12"/>
        <v>0</v>
      </c>
      <c r="H65" s="49">
        <f t="shared" si="12"/>
        <v>0</v>
      </c>
      <c r="I65" s="49">
        <f t="shared" si="12"/>
        <v>0</v>
      </c>
      <c r="J65" s="49">
        <f t="shared" si="12"/>
        <v>0</v>
      </c>
      <c r="K65" s="49">
        <f t="shared" si="12"/>
        <v>0</v>
      </c>
      <c r="L65" s="50">
        <f t="shared" si="12"/>
        <v>0</v>
      </c>
    </row>
    <row r="66" spans="1:12" ht="13.5">
      <c r="A66" s="5"/>
      <c r="B66" s="67" t="s">
        <v>11</v>
      </c>
      <c r="C66" s="67"/>
      <c r="D66" s="67"/>
      <c r="E66" s="67"/>
      <c r="F66" s="36"/>
      <c r="G66" s="36"/>
      <c r="H66" s="36"/>
      <c r="I66" s="37"/>
      <c r="J66" s="37"/>
      <c r="K66" s="37"/>
      <c r="L66" s="38"/>
    </row>
    <row r="67" spans="1:12" ht="13.5">
      <c r="A67" s="5"/>
      <c r="B67" s="67" t="s">
        <v>12</v>
      </c>
      <c r="C67" s="67"/>
      <c r="D67" s="67"/>
      <c r="E67" s="67"/>
      <c r="F67" s="36"/>
      <c r="G67" s="36"/>
      <c r="H67" s="36"/>
      <c r="I67" s="37"/>
      <c r="J67" s="37"/>
      <c r="K67" s="37"/>
      <c r="L67" s="38"/>
    </row>
    <row r="68" spans="1:12" ht="36" customHeight="1">
      <c r="A68" s="5"/>
      <c r="B68" s="68" t="s">
        <v>21</v>
      </c>
      <c r="C68" s="68"/>
      <c r="D68" s="68"/>
      <c r="E68" s="68"/>
      <c r="F68" s="36">
        <f aca="true" t="shared" si="13" ref="F68:L68">+F69</f>
        <v>0</v>
      </c>
      <c r="G68" s="36">
        <f t="shared" si="13"/>
        <v>0</v>
      </c>
      <c r="H68" s="36">
        <f t="shared" si="13"/>
        <v>0</v>
      </c>
      <c r="I68" s="36">
        <f t="shared" si="13"/>
        <v>0</v>
      </c>
      <c r="J68" s="36">
        <f t="shared" si="13"/>
        <v>0</v>
      </c>
      <c r="K68" s="36">
        <f t="shared" si="13"/>
        <v>0</v>
      </c>
      <c r="L68" s="47">
        <f t="shared" si="13"/>
        <v>0</v>
      </c>
    </row>
    <row r="69" spans="1:12" ht="13.5">
      <c r="A69" s="5"/>
      <c r="B69" s="67" t="s">
        <v>11</v>
      </c>
      <c r="C69" s="67"/>
      <c r="D69" s="67"/>
      <c r="E69" s="67"/>
      <c r="F69" s="26"/>
      <c r="G69" s="26"/>
      <c r="H69" s="28"/>
      <c r="I69" s="28"/>
      <c r="J69" s="28"/>
      <c r="K69" s="28"/>
      <c r="L69" s="27"/>
    </row>
    <row r="70" spans="1:12" ht="13.5">
      <c r="A70" s="12"/>
      <c r="B70" s="17"/>
      <c r="C70" s="18"/>
      <c r="D70" s="19"/>
      <c r="E70" s="20"/>
      <c r="F70" s="21"/>
      <c r="G70" s="21"/>
      <c r="H70" s="21"/>
      <c r="I70" s="21"/>
      <c r="J70" s="21"/>
      <c r="K70" s="21"/>
      <c r="L70" s="22"/>
    </row>
    <row r="71" spans="1:12" ht="13.5">
      <c r="A71" s="12"/>
      <c r="B71" s="17"/>
      <c r="C71" s="18"/>
      <c r="D71" s="19"/>
      <c r="E71" s="20"/>
      <c r="F71" s="21"/>
      <c r="G71" s="21"/>
      <c r="H71" s="21"/>
      <c r="I71" s="21"/>
      <c r="J71" s="21"/>
      <c r="K71" s="21"/>
      <c r="L71" s="22"/>
    </row>
    <row r="72" spans="1:12" ht="13.5">
      <c r="A72" s="12"/>
      <c r="B72" s="17"/>
      <c r="C72" s="18"/>
      <c r="D72" s="19"/>
      <c r="E72" s="20"/>
      <c r="F72" s="21"/>
      <c r="G72" s="21"/>
      <c r="H72" s="21"/>
      <c r="I72" s="21"/>
      <c r="J72" s="21"/>
      <c r="K72" s="21"/>
      <c r="L72" s="22"/>
    </row>
    <row r="73" spans="1:12" ht="13.5">
      <c r="A73" s="12"/>
      <c r="B73" s="17"/>
      <c r="C73" s="18"/>
      <c r="D73" s="19"/>
      <c r="E73" s="20"/>
      <c r="F73" s="21"/>
      <c r="G73" s="21"/>
      <c r="H73" s="21"/>
      <c r="I73" s="21"/>
      <c r="J73" s="21"/>
      <c r="K73" s="21"/>
      <c r="L73" s="22"/>
    </row>
    <row r="74" spans="1:12" ht="13.5">
      <c r="A74" s="12"/>
      <c r="B74" s="17"/>
      <c r="C74" s="18"/>
      <c r="D74" s="19"/>
      <c r="E74" s="20"/>
      <c r="F74" s="21"/>
      <c r="G74" s="21"/>
      <c r="H74" s="21"/>
      <c r="I74" s="21"/>
      <c r="J74" s="21"/>
      <c r="K74" s="21"/>
      <c r="L74" s="22"/>
    </row>
    <row r="75" spans="1:12" ht="13.5">
      <c r="A75" s="12"/>
      <c r="B75" s="17"/>
      <c r="C75" s="18"/>
      <c r="D75" s="19"/>
      <c r="E75" s="20"/>
      <c r="F75" s="21"/>
      <c r="G75" s="21"/>
      <c r="H75" s="21"/>
      <c r="I75" s="21"/>
      <c r="J75" s="21"/>
      <c r="K75" s="21"/>
      <c r="L75" s="22"/>
    </row>
    <row r="76" spans="1:12" ht="13.5">
      <c r="A76" s="12"/>
      <c r="B76" s="17"/>
      <c r="C76" s="18"/>
      <c r="D76" s="19"/>
      <c r="E76" s="20"/>
      <c r="F76" s="21"/>
      <c r="G76" s="21"/>
      <c r="H76" s="21"/>
      <c r="I76" s="21"/>
      <c r="J76" s="21"/>
      <c r="K76" s="21"/>
      <c r="L76" s="22"/>
    </row>
    <row r="77" spans="1:12" ht="13.5">
      <c r="A77" s="12"/>
      <c r="B77" s="17"/>
      <c r="C77" s="18"/>
      <c r="D77" s="19"/>
      <c r="E77" s="20"/>
      <c r="F77" s="21"/>
      <c r="G77" s="21"/>
      <c r="H77" s="21"/>
      <c r="I77" s="21"/>
      <c r="J77" s="21"/>
      <c r="K77" s="21"/>
      <c r="L77" s="22"/>
    </row>
    <row r="78" spans="1:12" ht="13.5">
      <c r="A78" s="12"/>
      <c r="B78" s="17"/>
      <c r="C78" s="18"/>
      <c r="D78" s="19"/>
      <c r="E78" s="20"/>
      <c r="F78" s="21"/>
      <c r="G78" s="21"/>
      <c r="H78" s="21"/>
      <c r="I78" s="21"/>
      <c r="J78" s="21"/>
      <c r="K78" s="21"/>
      <c r="L78" s="22"/>
    </row>
    <row r="79" spans="1:12" ht="13.5">
      <c r="A79" s="12"/>
      <c r="B79" s="17"/>
      <c r="C79" s="18"/>
      <c r="D79" s="19"/>
      <c r="E79" s="20"/>
      <c r="F79" s="21"/>
      <c r="G79" s="21"/>
      <c r="H79" s="21"/>
      <c r="I79" s="21"/>
      <c r="J79" s="21"/>
      <c r="K79" s="21"/>
      <c r="L79" s="22"/>
    </row>
    <row r="80" spans="1:12" ht="13.5">
      <c r="A80" s="12"/>
      <c r="B80" s="17"/>
      <c r="C80" s="18"/>
      <c r="D80" s="19"/>
      <c r="E80" s="20"/>
      <c r="F80" s="21"/>
      <c r="G80" s="21"/>
      <c r="H80" s="21"/>
      <c r="I80" s="21"/>
      <c r="J80" s="21"/>
      <c r="K80" s="21"/>
      <c r="L80" s="22"/>
    </row>
    <row r="81" spans="1:12" ht="13.5">
      <c r="A81" s="12"/>
      <c r="B81" s="17"/>
      <c r="C81" s="18"/>
      <c r="D81" s="19"/>
      <c r="E81" s="20"/>
      <c r="F81" s="21"/>
      <c r="G81" s="21"/>
      <c r="H81" s="21"/>
      <c r="I81" s="21"/>
      <c r="J81" s="21"/>
      <c r="K81" s="21"/>
      <c r="L81" s="22"/>
    </row>
    <row r="82" spans="1:12" ht="13.5">
      <c r="A82" s="12"/>
      <c r="B82" s="17"/>
      <c r="C82" s="18"/>
      <c r="D82" s="19"/>
      <c r="E82" s="20"/>
      <c r="F82" s="21"/>
      <c r="G82" s="21"/>
      <c r="H82" s="21"/>
      <c r="I82" s="21"/>
      <c r="J82" s="21"/>
      <c r="K82" s="21"/>
      <c r="L82" s="22"/>
    </row>
    <row r="83" spans="1:12" ht="13.5">
      <c r="A83" s="12"/>
      <c r="B83" s="17"/>
      <c r="C83" s="18"/>
      <c r="D83" s="19"/>
      <c r="E83" s="20"/>
      <c r="F83" s="21"/>
      <c r="G83" s="21"/>
      <c r="H83" s="21"/>
      <c r="I83" s="21"/>
      <c r="J83" s="21"/>
      <c r="K83" s="21"/>
      <c r="L83" s="22"/>
    </row>
    <row r="84" spans="1:12" ht="13.5">
      <c r="A84" s="12"/>
      <c r="B84" s="17"/>
      <c r="C84" s="18"/>
      <c r="D84" s="19"/>
      <c r="E84" s="20"/>
      <c r="F84" s="21"/>
      <c r="G84" s="21"/>
      <c r="H84" s="21"/>
      <c r="I84" s="21"/>
      <c r="J84" s="21"/>
      <c r="K84" s="21"/>
      <c r="L84" s="22"/>
    </row>
    <row r="85" spans="1:12" ht="13.5">
      <c r="A85" s="12"/>
      <c r="B85" s="17"/>
      <c r="C85" s="18"/>
      <c r="D85" s="19"/>
      <c r="E85" s="20"/>
      <c r="F85" s="21"/>
      <c r="G85" s="21"/>
      <c r="H85" s="21"/>
      <c r="I85" s="21"/>
      <c r="J85" s="21"/>
      <c r="K85" s="21"/>
      <c r="L85" s="22"/>
    </row>
    <row r="86" spans="1:12" ht="13.5">
      <c r="A86" s="12"/>
      <c r="B86" s="17"/>
      <c r="C86" s="18"/>
      <c r="D86" s="19"/>
      <c r="E86" s="20"/>
      <c r="F86" s="21"/>
      <c r="G86" s="21"/>
      <c r="H86" s="21"/>
      <c r="I86" s="21"/>
      <c r="J86" s="21"/>
      <c r="K86" s="21"/>
      <c r="L86" s="22"/>
    </row>
    <row r="87" spans="1:12" ht="13.5">
      <c r="A87" s="12"/>
      <c r="B87" s="17"/>
      <c r="C87" s="18"/>
      <c r="D87" s="19"/>
      <c r="E87" s="20"/>
      <c r="F87" s="21"/>
      <c r="G87" s="21"/>
      <c r="H87" s="21"/>
      <c r="I87" s="21"/>
      <c r="J87" s="21"/>
      <c r="K87" s="21"/>
      <c r="L87" s="22"/>
    </row>
    <row r="88" spans="1:12" ht="13.5">
      <c r="A88" s="12"/>
      <c r="B88" s="17"/>
      <c r="C88" s="18"/>
      <c r="D88" s="19"/>
      <c r="E88" s="20"/>
      <c r="F88" s="21"/>
      <c r="G88" s="21"/>
      <c r="H88" s="21"/>
      <c r="I88" s="21"/>
      <c r="J88" s="21"/>
      <c r="K88" s="21"/>
      <c r="L88" s="22"/>
    </row>
    <row r="89" spans="1:12" ht="13.5">
      <c r="A89" s="12"/>
      <c r="B89" s="17"/>
      <c r="C89" s="18"/>
      <c r="D89" s="19"/>
      <c r="E89" s="20"/>
      <c r="F89" s="21"/>
      <c r="G89" s="21"/>
      <c r="H89" s="21"/>
      <c r="I89" s="21"/>
      <c r="J89" s="21"/>
      <c r="K89" s="21"/>
      <c r="L89" s="22"/>
    </row>
    <row r="90" spans="1:12" ht="13.5">
      <c r="A90" s="12"/>
      <c r="B90" s="17"/>
      <c r="C90" s="18"/>
      <c r="D90" s="19"/>
      <c r="E90" s="20"/>
      <c r="F90" s="21"/>
      <c r="G90" s="21"/>
      <c r="H90" s="21"/>
      <c r="I90" s="21"/>
      <c r="J90" s="21"/>
      <c r="K90" s="21"/>
      <c r="L90" s="22"/>
    </row>
    <row r="91" spans="1:12" ht="13.5">
      <c r="A91" s="12"/>
      <c r="B91" s="17"/>
      <c r="C91" s="18"/>
      <c r="D91" s="19"/>
      <c r="E91" s="20"/>
      <c r="F91" s="21"/>
      <c r="G91" s="21"/>
      <c r="H91" s="21"/>
      <c r="I91" s="21"/>
      <c r="J91" s="21"/>
      <c r="K91" s="21"/>
      <c r="L91" s="22"/>
    </row>
    <row r="92" spans="1:12" ht="13.5">
      <c r="A92" s="12"/>
      <c r="B92" s="17"/>
      <c r="C92" s="18"/>
      <c r="D92" s="19"/>
      <c r="E92" s="20"/>
      <c r="F92" s="21"/>
      <c r="G92" s="21"/>
      <c r="H92" s="21"/>
      <c r="I92" s="21"/>
      <c r="J92" s="21"/>
      <c r="K92" s="21"/>
      <c r="L92" s="22"/>
    </row>
    <row r="93" spans="1:12" ht="13.5">
      <c r="A93" s="12"/>
      <c r="B93" s="17"/>
      <c r="C93" s="18"/>
      <c r="D93" s="19"/>
      <c r="E93" s="20"/>
      <c r="F93" s="21"/>
      <c r="G93" s="21"/>
      <c r="H93" s="21"/>
      <c r="I93" s="21"/>
      <c r="J93" s="21"/>
      <c r="K93" s="21"/>
      <c r="L93" s="22"/>
    </row>
    <row r="94" spans="1:12" ht="13.5">
      <c r="A94" s="12"/>
      <c r="B94" s="17"/>
      <c r="C94" s="18"/>
      <c r="D94" s="19"/>
      <c r="E94" s="20"/>
      <c r="F94" s="21"/>
      <c r="G94" s="21"/>
      <c r="H94" s="21"/>
      <c r="I94" s="21"/>
      <c r="J94" s="21"/>
      <c r="K94" s="21"/>
      <c r="L94" s="22"/>
    </row>
    <row r="95" spans="1:12" ht="13.5">
      <c r="A95" s="12"/>
      <c r="B95" s="17"/>
      <c r="C95" s="18"/>
      <c r="D95" s="19"/>
      <c r="E95" s="20"/>
      <c r="F95" s="21"/>
      <c r="G95" s="21"/>
      <c r="H95" s="21"/>
      <c r="I95" s="21"/>
      <c r="J95" s="21"/>
      <c r="K95" s="21"/>
      <c r="L95" s="22"/>
    </row>
  </sheetData>
  <sheetProtection/>
  <mergeCells count="69">
    <mergeCell ref="H1:L1"/>
    <mergeCell ref="H2:L2"/>
    <mergeCell ref="H3:L3"/>
    <mergeCell ref="H4:L4"/>
    <mergeCell ref="L27:L28"/>
    <mergeCell ref="H27:H28"/>
    <mergeCell ref="E27:E28"/>
    <mergeCell ref="F27:F28"/>
    <mergeCell ref="I27:I28"/>
    <mergeCell ref="K27:K28"/>
    <mergeCell ref="G27:G28"/>
    <mergeCell ref="J27:J28"/>
    <mergeCell ref="L8:L10"/>
    <mergeCell ref="D9:E9"/>
    <mergeCell ref="G9:K9"/>
    <mergeCell ref="B17:E17"/>
    <mergeCell ref="B12:E12"/>
    <mergeCell ref="B13:E13"/>
    <mergeCell ref="B14:E14"/>
    <mergeCell ref="F8:F10"/>
    <mergeCell ref="L20:L21"/>
    <mergeCell ref="B15:E15"/>
    <mergeCell ref="B16:E16"/>
    <mergeCell ref="B11:E11"/>
    <mergeCell ref="I20:I21"/>
    <mergeCell ref="K20:K21"/>
    <mergeCell ref="F20:F21"/>
    <mergeCell ref="G20:G21"/>
    <mergeCell ref="J20:J21"/>
    <mergeCell ref="H20:H21"/>
    <mergeCell ref="A27:A28"/>
    <mergeCell ref="C27:C28"/>
    <mergeCell ref="D27:D28"/>
    <mergeCell ref="A8:A10"/>
    <mergeCell ref="B8:B10"/>
    <mergeCell ref="C8:C10"/>
    <mergeCell ref="D8:E8"/>
    <mergeCell ref="B19:E19"/>
    <mergeCell ref="A20:A21"/>
    <mergeCell ref="B20:B21"/>
    <mergeCell ref="C20:C21"/>
    <mergeCell ref="D20:D21"/>
    <mergeCell ref="E20:E21"/>
    <mergeCell ref="B5:F5"/>
    <mergeCell ref="B18:E18"/>
    <mergeCell ref="G8:K8"/>
    <mergeCell ref="B65:E65"/>
    <mergeCell ref="B44:E44"/>
    <mergeCell ref="B45:E45"/>
    <mergeCell ref="K31:K32"/>
    <mergeCell ref="B43:E43"/>
    <mergeCell ref="B42:E42"/>
    <mergeCell ref="B27:B28"/>
    <mergeCell ref="B66:E66"/>
    <mergeCell ref="B67:E67"/>
    <mergeCell ref="B68:E68"/>
    <mergeCell ref="B40:E40"/>
    <mergeCell ref="B41:E41"/>
    <mergeCell ref="B69:E69"/>
    <mergeCell ref="I31:I32"/>
    <mergeCell ref="L31:L32"/>
    <mergeCell ref="B31:B32"/>
    <mergeCell ref="D31:D32"/>
    <mergeCell ref="E31:E32"/>
    <mergeCell ref="J31:J32"/>
    <mergeCell ref="F31:F32"/>
    <mergeCell ref="G31:G32"/>
    <mergeCell ref="C31:C32"/>
    <mergeCell ref="H31:H32"/>
  </mergeCells>
  <hyperlinks>
    <hyperlink ref="L8" r:id="rId1" display="_ftn1"/>
    <hyperlink ref="B65" r:id="rId2" display="_ftn2"/>
  </hyperlinks>
  <printOptions/>
  <pageMargins left="0.15748031496062992" right="0.15748031496062992" top="0.5905511811023623" bottom="0.3937007874015748" header="0.5118110236220472" footer="0.31496062992125984"/>
  <pageSetup horizontalDpi="300" verticalDpi="300" orientation="landscape" paperSize="9" r:id="rId3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mtrzcielinska</cp:lastModifiedBy>
  <cp:lastPrinted>2011-08-04T07:27:46Z</cp:lastPrinted>
  <dcterms:created xsi:type="dcterms:W3CDTF">2010-09-24T07:39:40Z</dcterms:created>
  <dcterms:modified xsi:type="dcterms:W3CDTF">2011-08-04T07:28:17Z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