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<sst xmlns="http://schemas.openxmlformats.org/spreadsheetml/2006/main" count="5365" uniqueCount="341">
  <si>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</si>
  <si>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</si>
  <si>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</si>
  <si>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</si>
  <si>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</si>
  <si>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</si>
  <si>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</si>
  <si>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</si>
  <si>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</si>
  <si>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</si>
  <si>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</si>
  <si>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</si>
  <si>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</si>
  <si>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</si>
  <si>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</si>
  <si>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</si>
  <si>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</si>
  <si>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</si>
  <si>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</si>
  <si>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</si>
  <si>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</si>
  <si>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</si>
  <si>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</si>
  <si>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</si>
  <si>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</si>
  <si>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</si>
  <si>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</si>
  <si>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</si>
  <si>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</si>
  <si>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</si>
  <si>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</si>
  <si>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</si>
  <si>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</si>
  <si>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</si>
  <si>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</si>
  <si>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</si>
  <si>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</si>
  <si>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</si>
  <si>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</si>
  <si>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</si>
  <si>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</si>
  <si>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</si>
  <si>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</si>
  <si>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</si>
  <si>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</si>
  <si>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</si>
  <si>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</si>
  <si>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</si>
  <si>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</si>
  <si>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</si>
  <si>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</si>
  <si>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</si>
  <si>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</si>
  <si>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</si>
  <si>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</si>
  <si>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</si>
  <si>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</si>
  <si>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</si>
  <si>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</si>
  <si>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</si>
  <si>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</si>
  <si>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</si>
  <si>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</si>
  <si>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</si>
  <si>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</si>
  <si>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</si>
  <si>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</si>
  <si>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</si>
  <si>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</si>
  <si>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</si>
  <si>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</si>
  <si>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</si>
  <si>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</si>
  <si>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</si>
  <si>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</si>
  <si>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</si>
  <si>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</si>
  <si>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</si>
  <si>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</si>
  <si>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</si>
  <si>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</si>
  <si>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</si>
  <si>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</si>
  <si>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</si>
  <si>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</si>
  <si>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</si>
  <si>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</si>
  <si>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</si>
  <si>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</si>
  <si>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</si>
  <si>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</si>
  <si>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</si>
  <si>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</si>
  <si>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</si>
  <si>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</si>
  <si>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</si>
  <si>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</si>
  <si>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</si>
  <si>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</si>
  <si>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</si>
  <si>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</si>
  <si>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</si>
  <si>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</si>
  <si>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</si>
  <si>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</si>
  <si>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</si>
  <si>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</si>
  <si>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</si>
  <si>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</si>
  <si>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</si>
  <si>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</si>
  <si>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</si>
  <si>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</si>
  <si>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</si>
  <si>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</si>
  <si>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</si>
  <si>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</si>
  <si>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</si>
  <si>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</si>
  <si>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</si>
  <si>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</si>
  <si>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</si>
  <si>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</si>
  <si>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</si>
  <si>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</si>
  <si>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</si>
  <si>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</si>
  <si>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</si>
  <si>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</si>
  <si>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</si>
  <si>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</si>
  <si>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</si>
  <si>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</si>
  <si>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</si>
  <si>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</si>
  <si>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</si>
  <si>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</si>
  <si>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</si>
  <si>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</si>
  <si>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</si>
  <si>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</si>
  <si>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</si>
  <si>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</si>
  <si>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</si>
  <si>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</si>
  <si>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</si>
  <si>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</si>
  <si>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</si>
  <si>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</si>
  <si>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</si>
  <si>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</si>
  <si>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</si>
  <si>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</si>
  <si>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</si>
  <si>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</si>
  <si>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</si>
  <si>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</si>
  <si>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</si>
  <si>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</si>
  <si>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</si>
  <si>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</si>
  <si>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</si>
  <si>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</si>
  <si>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</si>
  <si>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</si>
  <si>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</si>
  <si>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</si>
  <si>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</si>
  <si>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</si>
  <si>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</si>
  <si>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</si>
  <si>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</si>
  <si>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</si>
  <si>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</si>
  <si>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</si>
  <si>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</si>
  <si>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</si>
  <si>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</si>
  <si>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</si>
  <si>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</si>
  <si>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</si>
  <si>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</si>
  <si>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</si>
  <si>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</si>
  <si>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</si>
  <si>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</si>
  <si>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</si>
  <si>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</si>
  <si>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</si>
  <si>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</si>
  <si>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</si>
  <si>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</si>
  <si>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</si>
  <si>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</si>
  <si>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</si>
  <si>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</si>
  <si>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</si>
  <si>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</si>
  <si>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</si>
  <si>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</si>
  <si>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</si>
  <si>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</si>
  <si>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</si>
  <si>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</si>
  <si>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</si>
  <si>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</si>
  <si>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</si>
  <si>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</si>
  <si>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</si>
  <si>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</si>
  <si>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</si>
  <si>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</si>
  <si>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</si>
  <si>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</si>
  <si>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</si>
  <si>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</si>
  <si>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</si>
  <si>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</si>
  <si>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</si>
  <si>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</si>
  <si>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</si>
  <si>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</si>
  <si>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</si>
  <si>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</si>
  <si>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</si>
  <si>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</si>
  <si>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</si>
  <si>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</si>
  <si>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</si>
  <si>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</si>
  <si>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</si>
  <si>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</si>
  <si>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</si>
  <si>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</si>
  <si>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</si>
  <si>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</si>
  <si>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</si>
  <si>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</si>
  <si>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</si>
  <si>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</si>
  <si>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</si>
  <si>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</si>
  <si>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</si>
  <si>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</si>
  <si>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</si>
  <si>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</si>
  <si>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</si>
  <si>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</si>
  <si>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</si>
  <si>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</si>
  <si>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</si>
  <si>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</si>
  <si>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</si>
  <si>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</si>
  <si>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</si>
  <si>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</si>
  <si>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</si>
  <si>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</si>
  <si>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</si>
  <si>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</si>
  <si>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</si>
  <si>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</si>
  <si>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</si>
  <si>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</si>
  <si>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</si>
  <si>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</si>
  <si>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</si>
  <si>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</si>
  <si>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</si>
  <si>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</si>
  <si>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</si>
  <si>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</si>
  <si>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</si>
  <si>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</si>
  <si>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</si>
  <si>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</si>
  <si>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</si>
  <si>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</si>
  <si>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</si>
  <si>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</si>
  <si>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</si>
  <si>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</si>
  <si>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</si>
  <si>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</si>
  <si>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</si>
  <si>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</si>
  <si>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</si>
  <si>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</si>
  <si>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</si>
  <si>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</si>
  <si>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</si>
  <si>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</si>
  <si>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</si>
  <si>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</si>
  <si>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</si>
  <si>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</si>
  <si>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</si>
  <si>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</si>
  <si>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</si>
  <si>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</si>
  <si>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</si>
  <si>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</si>
  <si>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</si>
  <si>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</si>
  <si>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</si>
  <si>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</si>
  <si>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</si>
  <si>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</si>
  <si>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</si>
  <si>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</si>
  <si>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</si>
  <si>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</si>
  <si>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</si>
  <si>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</si>
  <si>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</si>
  <si>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</si>
  <si>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</si>
  <si>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</si>
  <si>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</si>
  <si>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</si>
  <si>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</si>
  <si>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</si>
  <si>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</si>
  <si>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</si>
  <si>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</si>
  <si>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</si>
  <si>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</si>
  <si>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</si>
  <si>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</si>
  <si>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</si>
  <si>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</si>
  <si>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</si>
  <si>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</si>
  <si>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</si>
  <si>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</si>
  <si>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</si>
  <si>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</si>
  <si>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</si>
  <si>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 xml:space="preserve">do Uchwały Nr </t>
  </si>
  <si>
    <t>Rady Miasta Konina</t>
  </si>
  <si>
    <t>z dnia 25 marca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</si>
</sst>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9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1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3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7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8" fillId="45" borderId="1" applyNumberFormat="0" applyAlignment="0" applyProtection="0"/>
    <xf numFmtId="0" fontId="18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2" fillId="0" borderId="31" xfId="0" applyFont="1" applyBorder="1" applyAlignment="1">
      <alignment horizontal="left" vertical="center" wrapText="1"/>
    </xf>
    <xf numFmtId="0" fontId="82" fillId="0" borderId="31" xfId="0" applyFont="1" applyBorder="1" applyAlignment="1">
      <alignment vertical="center" wrapText="1"/>
    </xf>
    <xf numFmtId="0" fontId="83" fillId="0" borderId="28" xfId="0" applyFont="1" applyBorder="1" applyAlignment="1">
      <alignment horizontal="left" vertical="center" wrapText="1" indent="1"/>
    </xf>
    <xf numFmtId="0" fontId="83" fillId="0" borderId="28" xfId="0" applyFont="1" applyBorder="1" applyAlignment="1">
      <alignment horizontal="left" vertical="center" wrapText="1" indent="2"/>
    </xf>
    <xf numFmtId="0" fontId="83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2" fillId="0" borderId="28" xfId="0" applyFont="1" applyBorder="1" applyAlignment="1" applyProtection="1">
      <alignment horizontal="left" vertical="center"/>
      <protection locked="0"/>
    </xf>
    <xf numFmtId="0" fontId="83" fillId="57" borderId="28" xfId="0" applyFont="1" applyFill="1" applyBorder="1" applyAlignment="1" applyProtection="1">
      <alignment horizontal="left" vertical="center"/>
      <protection locked="0"/>
    </xf>
    <xf numFmtId="0" fontId="83" fillId="0" borderId="28" xfId="0" applyFont="1" applyBorder="1" applyAlignment="1">
      <alignment horizontal="left" vertical="center" wrapText="1" indent="4"/>
    </xf>
    <xf numFmtId="0" fontId="83" fillId="0" borderId="31" xfId="0" applyFont="1" applyBorder="1" applyAlignment="1" applyProtection="1">
      <alignment horizontal="left" vertical="center" wrapText="1" indent="1"/>
      <protection locked="0"/>
    </xf>
    <xf numFmtId="0" fontId="83" fillId="0" borderId="28" xfId="0" applyFont="1" applyBorder="1" applyAlignment="1" quotePrefix="1">
      <alignment horizontal="left" vertical="center" wrapText="1" indent="3"/>
    </xf>
    <xf numFmtId="0" fontId="83" fillId="0" borderId="28" xfId="0" applyFont="1" applyBorder="1" applyAlignment="1" quotePrefix="1">
      <alignment horizontal="left" vertical="center" wrapText="1" indent="2"/>
    </xf>
    <xf numFmtId="0" fontId="83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3" fillId="0" borderId="23" xfId="135" applyFont="1" applyBorder="1" applyAlignment="1">
      <alignment horizontal="left" vertical="center"/>
      <protection/>
    </xf>
    <xf numFmtId="0" fontId="83" fillId="0" borderId="36" xfId="135" applyFont="1" applyBorder="1" applyAlignment="1">
      <alignment horizontal="left" vertical="center"/>
      <protection/>
    </xf>
    <xf numFmtId="0" fontId="83" fillId="0" borderId="28" xfId="135" applyFont="1" applyBorder="1" applyAlignment="1">
      <alignment horizontal="left" vertical="center" wrapText="1" indent="1"/>
      <protection/>
    </xf>
    <xf numFmtId="0" fontId="83" fillId="0" borderId="37" xfId="135" applyFont="1" applyBorder="1" applyAlignment="1">
      <alignment horizontal="left" vertical="center" wrapText="1" indent="1"/>
      <protection/>
    </xf>
    <xf numFmtId="0" fontId="83" fillId="0" borderId="29" xfId="0" applyFont="1" applyBorder="1" applyAlignment="1" applyProtection="1">
      <alignment horizontal="left" vertical="center"/>
      <protection locked="0"/>
    </xf>
    <xf numFmtId="0" fontId="83" fillId="0" borderId="38" xfId="0" applyFont="1" applyBorder="1" applyAlignment="1">
      <alignment horizontal="left" vertical="center"/>
    </xf>
    <xf numFmtId="0" fontId="83" fillId="0" borderId="39" xfId="0" applyFont="1" applyBorder="1" applyAlignment="1" applyProtection="1">
      <alignment horizontal="left" vertical="center"/>
      <protection locked="0"/>
    </xf>
    <xf numFmtId="0" fontId="83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3" fillId="0" borderId="43" xfId="135" applyFont="1" applyBorder="1" applyAlignment="1">
      <alignment horizontal="left" vertical="center"/>
      <protection/>
    </xf>
    <xf numFmtId="0" fontId="83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2" fillId="0" borderId="49" xfId="135" applyFont="1" applyBorder="1" applyAlignment="1">
      <alignment horizontal="left" vertical="center"/>
      <protection/>
    </xf>
    <xf numFmtId="0" fontId="83" fillId="0" borderId="50" xfId="0" applyFont="1" applyBorder="1" applyAlignment="1" applyProtection="1">
      <alignment horizontal="left" vertical="center"/>
      <protection locked="0"/>
    </xf>
    <xf numFmtId="0" fontId="82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3" fillId="0" borderId="43" xfId="0" applyFont="1" applyBorder="1" applyAlignment="1">
      <alignment horizontal="left" vertical="center"/>
    </xf>
    <xf numFmtId="0" fontId="83" fillId="0" borderId="44" xfId="0" applyFont="1" applyBorder="1" applyAlignment="1" applyProtection="1">
      <alignment horizontal="left" vertical="center"/>
      <protection locked="0"/>
    </xf>
    <xf numFmtId="0" fontId="83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2" fillId="0" borderId="49" xfId="0" applyFont="1" applyBorder="1" applyAlignment="1">
      <alignment horizontal="left" vertical="center"/>
    </xf>
    <xf numFmtId="0" fontId="82" fillId="0" borderId="50" xfId="0" applyFont="1" applyBorder="1" applyAlignment="1" applyProtection="1">
      <alignment horizontal="left" vertical="center"/>
      <protection locked="0"/>
    </xf>
    <xf numFmtId="0" fontId="82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S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U1" sqref="U1:AM16384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19" t="s">
        <v>336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337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338</v>
      </c>
      <c r="O3" s="1"/>
      <c r="P3" s="1"/>
      <c r="Q3" s="1"/>
      <c r="R3" s="1"/>
      <c r="S3" s="1"/>
      <c r="T3" s="1"/>
    </row>
    <row r="4" spans="1:20" s="58" customFormat="1" ht="14.25">
      <c r="A4" s="59"/>
      <c r="B4" s="1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339</v>
      </c>
      <c r="O4" s="1"/>
      <c r="P4" s="1"/>
      <c r="Q4" s="1"/>
      <c r="R4" s="1"/>
      <c r="S4" s="1"/>
      <c r="T4" s="1"/>
    </row>
    <row r="5" spans="2:20" ht="15.75">
      <c r="B5" s="40"/>
      <c r="C5" s="63"/>
      <c r="D5" s="41"/>
      <c r="E5" s="118" t="s">
        <v>196</v>
      </c>
      <c r="F5" s="118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340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399498280.3</f>
        <v>399498280.3</v>
      </c>
      <c r="J7" s="23">
        <f>393440657</f>
        <v>393440657</v>
      </c>
      <c r="K7" s="23">
        <f>402835233</f>
        <v>402835233</v>
      </c>
      <c r="L7" s="23">
        <f>409851938</f>
        <v>409851938</v>
      </c>
      <c r="M7" s="23">
        <f aca="true" t="shared" si="1" ref="M7:T8">408851938</f>
        <v>408851938</v>
      </c>
      <c r="N7" s="23">
        <f t="shared" si="1"/>
        <v>408851938</v>
      </c>
      <c r="O7" s="23">
        <f t="shared" si="1"/>
        <v>408851938</v>
      </c>
      <c r="P7" s="23">
        <f t="shared" si="1"/>
        <v>408851938</v>
      </c>
      <c r="Q7" s="23">
        <f t="shared" si="1"/>
        <v>408851938</v>
      </c>
      <c r="R7" s="23">
        <f t="shared" si="1"/>
        <v>408851938</v>
      </c>
      <c r="S7" s="23">
        <f t="shared" si="1"/>
        <v>408851938</v>
      </c>
      <c r="T7" s="23">
        <f t="shared" si="1"/>
        <v>408851938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382386566.14</f>
        <v>382386566.14</v>
      </c>
      <c r="J8" s="27">
        <f>391440657</f>
        <v>391440657</v>
      </c>
      <c r="K8" s="27">
        <f>400835233</f>
        <v>400835233</v>
      </c>
      <c r="L8" s="27">
        <f>408851938</f>
        <v>408851938</v>
      </c>
      <c r="M8" s="27">
        <f t="shared" si="1"/>
        <v>408851938</v>
      </c>
      <c r="N8" s="27">
        <f t="shared" si="1"/>
        <v>408851938</v>
      </c>
      <c r="O8" s="27">
        <f t="shared" si="1"/>
        <v>408851938</v>
      </c>
      <c r="P8" s="27">
        <f t="shared" si="1"/>
        <v>408851938</v>
      </c>
      <c r="Q8" s="27">
        <f t="shared" si="1"/>
        <v>408851938</v>
      </c>
      <c r="R8" s="27">
        <f t="shared" si="1"/>
        <v>408851938</v>
      </c>
      <c r="S8" s="27">
        <f t="shared" si="1"/>
        <v>408851938</v>
      </c>
      <c r="T8" s="27">
        <f t="shared" si="1"/>
        <v>408851938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0</f>
        <v>0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0</f>
        <v>0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0</f>
        <v>0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0</f>
        <v>0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0</f>
        <v>0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0</f>
        <v>0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17111714.16</f>
        <v>17111714.16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0</f>
        <v>0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398294725.58</f>
        <v>398294725.58</v>
      </c>
      <c r="J18" s="23">
        <f>377811561</f>
        <v>377811561</v>
      </c>
      <c r="K18" s="23">
        <f>387206137</f>
        <v>387206137</v>
      </c>
      <c r="L18" s="23">
        <f>394945422</f>
        <v>394945422</v>
      </c>
      <c r="M18" s="23">
        <f>393945422</f>
        <v>393945422</v>
      </c>
      <c r="N18" s="23">
        <f>391467422</f>
        <v>391467422</v>
      </c>
      <c r="O18" s="23">
        <f>392907422</f>
        <v>392907422</v>
      </c>
      <c r="P18" s="23">
        <f>398091422</f>
        <v>398091422</v>
      </c>
      <c r="Q18" s="23">
        <f>405267422</f>
        <v>405267422</v>
      </c>
      <c r="R18" s="23">
        <f>405269916</f>
        <v>405269916</v>
      </c>
      <c r="S18" s="23">
        <f>405690738</f>
        <v>405690738</v>
      </c>
      <c r="T18" s="23">
        <f>405629038</f>
        <v>405629038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365225060.41</f>
        <v>365225060.41</v>
      </c>
      <c r="I19" s="26">
        <f>355279485.41</f>
        <v>355279485.41</v>
      </c>
      <c r="J19" s="27">
        <f>357214551</f>
        <v>357214551</v>
      </c>
      <c r="K19" s="27">
        <f>359870667</f>
        <v>359870667</v>
      </c>
      <c r="L19" s="27">
        <f aca="true" t="shared" si="2" ref="L19:T19">363469374</f>
        <v>363469374</v>
      </c>
      <c r="M19" s="27">
        <f t="shared" si="2"/>
        <v>363469374</v>
      </c>
      <c r="N19" s="27">
        <f t="shared" si="2"/>
        <v>363469374</v>
      </c>
      <c r="O19" s="27">
        <f t="shared" si="2"/>
        <v>363469374</v>
      </c>
      <c r="P19" s="27">
        <f t="shared" si="2"/>
        <v>363469374</v>
      </c>
      <c r="Q19" s="27">
        <f t="shared" si="2"/>
        <v>363469374</v>
      </c>
      <c r="R19" s="27">
        <f t="shared" si="2"/>
        <v>363469374</v>
      </c>
      <c r="S19" s="27">
        <f t="shared" si="2"/>
        <v>363469374</v>
      </c>
      <c r="T19" s="27">
        <f t="shared" si="2"/>
        <v>363469374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4800000</f>
        <v>4800000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4700000</f>
        <v>4700000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52929448.08</f>
        <v>52929448.08</v>
      </c>
      <c r="I27" s="26">
        <f>43015240.17</f>
        <v>43015240.17</v>
      </c>
      <c r="J27" s="27">
        <f>20597010</f>
        <v>20597010</v>
      </c>
      <c r="K27" s="27">
        <f>27335470</f>
        <v>27335470</v>
      </c>
      <c r="L27" s="27">
        <f>31476048</f>
        <v>31476048</v>
      </c>
      <c r="M27" s="27">
        <f>30476048</f>
        <v>30476048</v>
      </c>
      <c r="N27" s="27">
        <f>27998048</f>
        <v>27998048</v>
      </c>
      <c r="O27" s="27">
        <f>29438048</f>
        <v>29438048</v>
      </c>
      <c r="P27" s="27">
        <f>34622048</f>
        <v>34622048</v>
      </c>
      <c r="Q27" s="27">
        <f>41798048</f>
        <v>41798048</v>
      </c>
      <c r="R27" s="27">
        <f>41800542</f>
        <v>41800542</v>
      </c>
      <c r="S27" s="27">
        <f>42221364</f>
        <v>42221364</v>
      </c>
      <c r="T27" s="27">
        <f>42159664</f>
        <v>42159664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1203554.72</f>
        <v>1203554.72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3584516</f>
        <v>3584516</v>
      </c>
      <c r="R28" s="23">
        <f>3582022</f>
        <v>3582022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16225000</f>
        <v>16225000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0</f>
        <v>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5469147.62</f>
        <v>5469147.62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3584516</f>
        <v>3584516</v>
      </c>
      <c r="R38" s="23">
        <f>3582022</f>
        <v>3582022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3584516</f>
        <v>3584516</v>
      </c>
      <c r="R39" s="27">
        <f>3582022</f>
        <v>3582022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118711410</f>
        <v>118711410</v>
      </c>
      <c r="J45" s="23">
        <f>103082314</f>
        <v>103082314</v>
      </c>
      <c r="K45" s="23">
        <f>87453218</f>
        <v>87453218</v>
      </c>
      <c r="L45" s="23">
        <f>72546702</f>
        <v>72546702</v>
      </c>
      <c r="M45" s="23">
        <f>57640186</f>
        <v>57640186</v>
      </c>
      <c r="N45" s="23">
        <f>40255670</f>
        <v>40255670</v>
      </c>
      <c r="O45" s="23">
        <f>24311154</f>
        <v>24311154</v>
      </c>
      <c r="P45" s="23">
        <f>13550638</f>
        <v>13550638</v>
      </c>
      <c r="Q45" s="23">
        <f>9966122</f>
        <v>9966122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25888237.32</f>
        <v>25888237.32</v>
      </c>
      <c r="I48" s="26">
        <f>27107080.73</f>
        <v>27107080.73</v>
      </c>
      <c r="J48" s="27">
        <f>34226106</f>
        <v>34226106</v>
      </c>
      <c r="K48" s="27">
        <f>40964566</f>
        <v>40964566</v>
      </c>
      <c r="L48" s="27">
        <f aca="true" t="shared" si="3" ref="L48:T49">45382564</f>
        <v>45382564</v>
      </c>
      <c r="M48" s="27">
        <f t="shared" si="3"/>
        <v>45382564</v>
      </c>
      <c r="N48" s="27">
        <f t="shared" si="3"/>
        <v>45382564</v>
      </c>
      <c r="O48" s="27">
        <f t="shared" si="3"/>
        <v>45382564</v>
      </c>
      <c r="P48" s="27">
        <f t="shared" si="3"/>
        <v>45382564</v>
      </c>
      <c r="Q48" s="27">
        <f t="shared" si="3"/>
        <v>45382564</v>
      </c>
      <c r="R48" s="27">
        <f t="shared" si="3"/>
        <v>45382564</v>
      </c>
      <c r="S48" s="27">
        <f t="shared" si="3"/>
        <v>45382564</v>
      </c>
      <c r="T48" s="27">
        <f t="shared" si="3"/>
        <v>45382564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36588237.32</f>
        <v>36588237.32</v>
      </c>
      <c r="I49" s="26">
        <f>27107080.73</f>
        <v>27107080.73</v>
      </c>
      <c r="J49" s="27">
        <f>34226106</f>
        <v>34226106</v>
      </c>
      <c r="K49" s="27">
        <f>40964566</f>
        <v>40964566</v>
      </c>
      <c r="L49" s="27">
        <f t="shared" si="3"/>
        <v>45382564</v>
      </c>
      <c r="M49" s="27">
        <f t="shared" si="3"/>
        <v>45382564</v>
      </c>
      <c r="N49" s="27">
        <f t="shared" si="3"/>
        <v>45382564</v>
      </c>
      <c r="O49" s="27">
        <f t="shared" si="3"/>
        <v>45382564</v>
      </c>
      <c r="P49" s="27">
        <f t="shared" si="3"/>
        <v>45382564</v>
      </c>
      <c r="Q49" s="27">
        <f t="shared" si="3"/>
        <v>45382564</v>
      </c>
      <c r="R49" s="27">
        <f t="shared" si="3"/>
        <v>45382564</v>
      </c>
      <c r="S49" s="27">
        <f t="shared" si="3"/>
        <v>45382564</v>
      </c>
      <c r="T49" s="27">
        <f t="shared" si="3"/>
        <v>45382564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0.0554</f>
        <v>0.0554</v>
      </c>
      <c r="J51" s="31">
        <f>0.0491</f>
        <v>0.0491</v>
      </c>
      <c r="K51" s="31">
        <f>0.0735</f>
        <v>0.0735</v>
      </c>
      <c r="L51" s="31">
        <f>0.0687</f>
        <v>0.0687</v>
      </c>
      <c r="M51" s="31">
        <f>0.0673</f>
        <v>0.0673</v>
      </c>
      <c r="N51" s="31">
        <f>0.0717</f>
        <v>0.0717</v>
      </c>
      <c r="O51" s="31">
        <f>0.0664</f>
        <v>0.0664</v>
      </c>
      <c r="P51" s="31">
        <f>0.0519</f>
        <v>0.0519</v>
      </c>
      <c r="Q51" s="31">
        <f>0.0329</f>
        <v>0.0329</v>
      </c>
      <c r="R51" s="31">
        <f>0.0321</f>
        <v>0.0321</v>
      </c>
      <c r="S51" s="31">
        <f>0.0303</f>
        <v>0.0303</v>
      </c>
      <c r="T51" s="31">
        <f>0.0296</f>
        <v>0.0296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0.0554</f>
        <v>0.0554</v>
      </c>
      <c r="J52" s="31">
        <f>0.0491</f>
        <v>0.0491</v>
      </c>
      <c r="K52" s="31">
        <f>0.0735</f>
        <v>0.0735</v>
      </c>
      <c r="L52" s="31">
        <f>0.0687</f>
        <v>0.0687</v>
      </c>
      <c r="M52" s="31">
        <f>0.0673</f>
        <v>0.0673</v>
      </c>
      <c r="N52" s="31">
        <f>0.0717</f>
        <v>0.0717</v>
      </c>
      <c r="O52" s="31">
        <f>0.0664</f>
        <v>0.0664</v>
      </c>
      <c r="P52" s="31">
        <f>0.0519</f>
        <v>0.0519</v>
      </c>
      <c r="Q52" s="31">
        <f>0.0329</f>
        <v>0.0329</v>
      </c>
      <c r="R52" s="31">
        <f>0.0321</f>
        <v>0.0321</v>
      </c>
      <c r="S52" s="31">
        <f>0.0303</f>
        <v>0.0303</v>
      </c>
      <c r="T52" s="31">
        <f>0.0296</f>
        <v>0.0296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0.0554</f>
        <v>0.0554</v>
      </c>
      <c r="J54" s="31">
        <f>0.0491</f>
        <v>0.0491</v>
      </c>
      <c r="K54" s="31">
        <f>0.0735</f>
        <v>0.0735</v>
      </c>
      <c r="L54" s="31">
        <f>0.0687</f>
        <v>0.0687</v>
      </c>
      <c r="M54" s="31">
        <f>0.0673</f>
        <v>0.0673</v>
      </c>
      <c r="N54" s="31">
        <f>0.0717</f>
        <v>0.0717</v>
      </c>
      <c r="O54" s="31">
        <f>0.0664</f>
        <v>0.0664</v>
      </c>
      <c r="P54" s="31">
        <f>0.0519</f>
        <v>0.0519</v>
      </c>
      <c r="Q54" s="31">
        <f>0.0329</f>
        <v>0.0329</v>
      </c>
      <c r="R54" s="31">
        <f>0.0321</f>
        <v>0.0321</v>
      </c>
      <c r="S54" s="31">
        <f>0.0303</f>
        <v>0.0303</v>
      </c>
      <c r="T54" s="31">
        <f>0.0296</f>
        <v>0.0296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0.06982691160928114</v>
      </c>
      <c r="I55" s="30">
        <f t="shared" si="4"/>
        <v>0.07786536829805712</v>
      </c>
      <c r="J55" s="31">
        <f t="shared" si="4"/>
        <v>0.09207514616365639</v>
      </c>
      <c r="K55" s="31">
        <f t="shared" si="4"/>
        <v>0.10665543249539942</v>
      </c>
      <c r="L55" s="31">
        <f t="shared" si="4"/>
        <v>0.1131690732666488</v>
      </c>
      <c r="M55" s="31">
        <f t="shared" si="4"/>
        <v>0.11099999726551375</v>
      </c>
      <c r="N55" s="31">
        <f t="shared" si="4"/>
        <v>0.11099999726551375</v>
      </c>
      <c r="O55" s="31">
        <f t="shared" si="4"/>
        <v>0.11099999726551375</v>
      </c>
      <c r="P55" s="31">
        <f t="shared" si="4"/>
        <v>0.11099999726551375</v>
      </c>
      <c r="Q55" s="31">
        <f t="shared" si="4"/>
        <v>0.11099999726551375</v>
      </c>
      <c r="R55" s="31">
        <f t="shared" si="4"/>
        <v>0.11099999726551375</v>
      </c>
      <c r="S55" s="31">
        <f t="shared" si="4"/>
        <v>0.11099999726551375</v>
      </c>
      <c r="T55" s="31">
        <f t="shared" si="4"/>
        <v>0.11099999726551375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0.0639</f>
        <v>0.0639</v>
      </c>
      <c r="K56" s="31">
        <f>0.0802</f>
        <v>0.0802</v>
      </c>
      <c r="L56" s="31">
        <f>0.0922</f>
        <v>0.0922</v>
      </c>
      <c r="M56" s="31">
        <f>0.104</f>
        <v>0.104</v>
      </c>
      <c r="N56" s="31">
        <f>0.1103</f>
        <v>0.1103</v>
      </c>
      <c r="O56" s="31">
        <f>0.1117</f>
        <v>0.1117</v>
      </c>
      <c r="P56" s="31">
        <f aca="true" t="shared" si="5" ref="P56:T57">0.111</f>
        <v>0.111</v>
      </c>
      <c r="Q56" s="31">
        <f t="shared" si="5"/>
        <v>0.111</v>
      </c>
      <c r="R56" s="31">
        <f t="shared" si="5"/>
        <v>0.111</v>
      </c>
      <c r="S56" s="31">
        <f t="shared" si="5"/>
        <v>0.111</v>
      </c>
      <c r="T56" s="31">
        <f t="shared" si="5"/>
        <v>0.111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0.0637</f>
        <v>0.0637</v>
      </c>
      <c r="K57" s="31">
        <f>0.0799</f>
        <v>0.0799</v>
      </c>
      <c r="L57" s="31">
        <f>0.0922</f>
        <v>0.0922</v>
      </c>
      <c r="M57" s="31">
        <f>0.104</f>
        <v>0.104</v>
      </c>
      <c r="N57" s="31">
        <f>0.1103</f>
        <v>0.1103</v>
      </c>
      <c r="O57" s="31">
        <f>0.1117</f>
        <v>0.1117</v>
      </c>
      <c r="P57" s="31">
        <f t="shared" si="5"/>
        <v>0.111</v>
      </c>
      <c r="Q57" s="31">
        <f t="shared" si="5"/>
        <v>0.111</v>
      </c>
      <c r="R57" s="31">
        <f t="shared" si="5"/>
        <v>0.111</v>
      </c>
      <c r="S57" s="31">
        <f t="shared" si="5"/>
        <v>0.111</v>
      </c>
      <c r="T57" s="31">
        <f t="shared" si="5"/>
        <v>0.111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1203554.72</f>
        <v>1203554.72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3584516</f>
        <v>3584516</v>
      </c>
      <c r="R60" s="23">
        <f>3582022</f>
        <v>3582022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1203554.72</f>
        <v>1203554.72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3584516</f>
        <v>3584516</v>
      </c>
      <c r="R61" s="27">
        <f>3582022</f>
        <v>3582022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0</f>
        <v>0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0</f>
        <v>0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0</f>
        <v>0</v>
      </c>
      <c r="I65" s="26">
        <f>22807944.35</f>
        <v>22807944.35</v>
      </c>
      <c r="J65" s="27">
        <f>38012962.53</f>
        <v>38012962.53</v>
      </c>
      <c r="K65" s="27">
        <f>13287005.8</f>
        <v>13287005.8</v>
      </c>
      <c r="L65" s="27">
        <f>3673325.34</f>
        <v>3673325.34</v>
      </c>
      <c r="M65" s="27">
        <f>3681130.96</f>
        <v>3681130.96</v>
      </c>
      <c r="N65" s="27">
        <f>3660000</f>
        <v>3660000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0</f>
        <v>0</v>
      </c>
      <c r="I66" s="26">
        <f>12347944.35</f>
        <v>12347944.35</v>
      </c>
      <c r="J66" s="27">
        <f>20288647.85</f>
        <v>20288647.85</v>
      </c>
      <c r="K66" s="27">
        <f>11157005.8</f>
        <v>11157005.8</v>
      </c>
      <c r="L66" s="27">
        <f>13325.34</f>
        <v>13325.34</v>
      </c>
      <c r="M66" s="27">
        <f>11130.96</f>
        <v>11130.96</v>
      </c>
      <c r="N66" s="27">
        <f>0</f>
        <v>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0</f>
        <v>0</v>
      </c>
      <c r="I67" s="26">
        <f>10460000</f>
        <v>10460000</v>
      </c>
      <c r="J67" s="27">
        <f>17724314.68</f>
        <v>17724314.68</v>
      </c>
      <c r="K67" s="27">
        <f>2130000</f>
        <v>2130000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0</f>
        <v>0</v>
      </c>
      <c r="I68" s="26">
        <f>32787985.66</f>
        <v>32787985.66</v>
      </c>
      <c r="J68" s="27">
        <f>17474314.68</f>
        <v>17474314.68</v>
      </c>
      <c r="K68" s="27">
        <f>2133333.33</f>
        <v>2133333.33</v>
      </c>
      <c r="L68" s="27">
        <f>4266666.66</f>
        <v>4266666.66</v>
      </c>
      <c r="M68" s="27">
        <f>4266666.66</f>
        <v>4266666.66</v>
      </c>
      <c r="N68" s="27">
        <f>0</f>
        <v>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0</f>
        <v>0</v>
      </c>
      <c r="I69" s="26">
        <f>2848576</f>
        <v>2848576</v>
      </c>
      <c r="J69" s="27">
        <f>2872695.32</f>
        <v>2872695.32</v>
      </c>
      <c r="K69" s="27">
        <f>25202136.67</f>
        <v>25202136.67</v>
      </c>
      <c r="L69" s="27">
        <f>27209381.34</f>
        <v>27209381.34</v>
      </c>
      <c r="M69" s="27">
        <f>26209381.34</f>
        <v>26209381.34</v>
      </c>
      <c r="N69" s="27">
        <f>27998048</f>
        <v>27998048</v>
      </c>
      <c r="O69" s="27">
        <f>29438048</f>
        <v>29438048</v>
      </c>
      <c r="P69" s="27">
        <f>34622048</f>
        <v>34622048</v>
      </c>
      <c r="Q69" s="27">
        <f>41798048</f>
        <v>41798048</v>
      </c>
      <c r="R69" s="27">
        <f>41800542</f>
        <v>41800542</v>
      </c>
      <c r="S69" s="27">
        <f>42221364</f>
        <v>42221364</v>
      </c>
      <c r="T69" s="27">
        <f>42159664</f>
        <v>42159664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0</f>
        <v>0</v>
      </c>
      <c r="I70" s="26">
        <f>717000</f>
        <v>717000</v>
      </c>
      <c r="J70" s="27">
        <f>0</f>
        <v>0</v>
      </c>
      <c r="K70" s="27">
        <f>0</f>
        <v>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0</f>
        <v>0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0</f>
        <v>0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0</f>
        <v>0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0</f>
        <v>0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0</f>
        <v>0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0</f>
        <v>0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0</f>
        <v>0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0</f>
        <v>0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0</f>
        <v>0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0</f>
        <v>0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0</f>
        <v>0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0</f>
        <v>0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0</f>
        <v>0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0</f>
        <v>0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0</f>
        <v>0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0</f>
        <v>0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1962016</f>
        <v>1962016</v>
      </c>
      <c r="R101" s="27">
        <f>1837022</f>
        <v>1837022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319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323</v>
      </c>
      <c r="C113" s="71"/>
      <c r="D113" s="94" t="s">
        <v>320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324</v>
      </c>
      <c r="C114" s="71"/>
      <c r="D114" s="82" t="s">
        <v>321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325</v>
      </c>
      <c r="C115" s="84"/>
      <c r="D115" s="83" t="s">
        <v>322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318</v>
      </c>
    </row>
    <row r="3" ht="11.25">
      <c r="C3" s="14" t="s">
        <v>317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326</v>
      </c>
      <c r="C4" s="9" t="s">
        <v>327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0</v>
      </c>
      <c r="M4" s="6">
        <v>2015</v>
      </c>
      <c r="N4" s="7">
        <v>0</v>
      </c>
      <c r="O4" s="11">
        <v>42059</v>
      </c>
      <c r="P4" s="11">
        <v>42059</v>
      </c>
    </row>
    <row r="5" spans="1:16" ht="14.25">
      <c r="A5" s="8">
        <v>2015</v>
      </c>
      <c r="B5" s="9" t="s">
        <v>326</v>
      </c>
      <c r="C5" s="9" t="s">
        <v>327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8</v>
      </c>
      <c r="M5" s="6">
        <v>2023</v>
      </c>
      <c r="N5" s="7">
        <v>0</v>
      </c>
      <c r="O5" s="11">
        <v>42059</v>
      </c>
      <c r="P5" s="11">
        <v>42059</v>
      </c>
    </row>
    <row r="6" spans="1:16" ht="14.25">
      <c r="A6" s="8">
        <v>2015</v>
      </c>
      <c r="B6" s="9" t="s">
        <v>326</v>
      </c>
      <c r="C6" s="9" t="s">
        <v>327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6</v>
      </c>
      <c r="M6" s="6">
        <v>2021</v>
      </c>
      <c r="N6" s="7">
        <v>0</v>
      </c>
      <c r="O6" s="11">
        <v>42059</v>
      </c>
      <c r="P6" s="11">
        <v>42059</v>
      </c>
    </row>
    <row r="7" spans="1:16" ht="14.25">
      <c r="A7" s="8">
        <v>2015</v>
      </c>
      <c r="B7" s="9" t="s">
        <v>326</v>
      </c>
      <c r="C7" s="9" t="s">
        <v>327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7</v>
      </c>
      <c r="M7" s="6">
        <v>2022</v>
      </c>
      <c r="N7" s="7">
        <v>0</v>
      </c>
      <c r="O7" s="11">
        <v>42059</v>
      </c>
      <c r="P7" s="11">
        <v>42059</v>
      </c>
    </row>
    <row r="8" spans="1:16" ht="14.25">
      <c r="A8" s="8">
        <v>2015</v>
      </c>
      <c r="B8" s="9" t="s">
        <v>326</v>
      </c>
      <c r="C8" s="9" t="s">
        <v>327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5</v>
      </c>
      <c r="M8" s="6">
        <v>2020</v>
      </c>
      <c r="N8" s="7">
        <v>0</v>
      </c>
      <c r="O8" s="11">
        <v>42059</v>
      </c>
      <c r="P8" s="11">
        <v>42059</v>
      </c>
    </row>
    <row r="9" spans="1:16" ht="14.25">
      <c r="A9" s="8">
        <v>2015</v>
      </c>
      <c r="B9" s="9" t="s">
        <v>326</v>
      </c>
      <c r="C9" s="9" t="s">
        <v>327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9</v>
      </c>
      <c r="M9" s="6">
        <v>2024</v>
      </c>
      <c r="N9" s="7">
        <v>0</v>
      </c>
      <c r="O9" s="11">
        <v>42059</v>
      </c>
      <c r="P9" s="11">
        <v>42059</v>
      </c>
    </row>
    <row r="10" spans="1:16" ht="14.25">
      <c r="A10" s="8">
        <v>2015</v>
      </c>
      <c r="B10" s="9" t="s">
        <v>326</v>
      </c>
      <c r="C10" s="9" t="s">
        <v>327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10</v>
      </c>
      <c r="M10" s="6">
        <v>2025</v>
      </c>
      <c r="N10" s="7">
        <v>0</v>
      </c>
      <c r="O10" s="11">
        <v>42059</v>
      </c>
      <c r="P10" s="11">
        <v>42059</v>
      </c>
    </row>
    <row r="11" spans="1:16" ht="14.25">
      <c r="A11" s="8">
        <v>2015</v>
      </c>
      <c r="B11" s="9" t="s">
        <v>326</v>
      </c>
      <c r="C11" s="9" t="s">
        <v>327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2</v>
      </c>
      <c r="M11" s="6">
        <v>2017</v>
      </c>
      <c r="N11" s="7">
        <v>0</v>
      </c>
      <c r="O11" s="11">
        <v>42059</v>
      </c>
      <c r="P11" s="11">
        <v>42059</v>
      </c>
    </row>
    <row r="12" spans="1:16" ht="14.25">
      <c r="A12" s="8">
        <v>2015</v>
      </c>
      <c r="B12" s="9" t="s">
        <v>326</v>
      </c>
      <c r="C12" s="9" t="s">
        <v>327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3</v>
      </c>
      <c r="M12" s="6">
        <v>2018</v>
      </c>
      <c r="N12" s="7">
        <v>0</v>
      </c>
      <c r="O12" s="11">
        <v>42059</v>
      </c>
      <c r="P12" s="11">
        <v>42059</v>
      </c>
    </row>
    <row r="13" spans="1:16" ht="14.25">
      <c r="A13" s="8">
        <v>2015</v>
      </c>
      <c r="B13" s="9" t="s">
        <v>326</v>
      </c>
      <c r="C13" s="9" t="s">
        <v>327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1</v>
      </c>
      <c r="M13" s="6">
        <v>2016</v>
      </c>
      <c r="N13" s="7">
        <v>0</v>
      </c>
      <c r="O13" s="11">
        <v>42059</v>
      </c>
      <c r="P13" s="11">
        <v>42059</v>
      </c>
    </row>
    <row r="14" spans="1:16" ht="14.25">
      <c r="A14" s="8">
        <v>2015</v>
      </c>
      <c r="B14" s="9" t="s">
        <v>326</v>
      </c>
      <c r="C14" s="9" t="s">
        <v>327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4</v>
      </c>
      <c r="M14" s="6">
        <v>2019</v>
      </c>
      <c r="N14" s="7">
        <v>0</v>
      </c>
      <c r="O14" s="11">
        <v>42059</v>
      </c>
      <c r="P14" s="11">
        <v>42059</v>
      </c>
    </row>
    <row r="15" spans="1:16" ht="14.25">
      <c r="A15" s="8">
        <v>2015</v>
      </c>
      <c r="B15" s="9" t="s">
        <v>326</v>
      </c>
      <c r="C15" s="9" t="s">
        <v>327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11</v>
      </c>
      <c r="M15" s="6">
        <v>2026</v>
      </c>
      <c r="N15" s="7">
        <v>0</v>
      </c>
      <c r="O15" s="11">
        <v>42059</v>
      </c>
      <c r="P15" s="11">
        <v>42059</v>
      </c>
    </row>
    <row r="16" spans="1:16" ht="14.25">
      <c r="A16" s="8">
        <v>2015</v>
      </c>
      <c r="B16" s="9" t="s">
        <v>326</v>
      </c>
      <c r="C16" s="9" t="s">
        <v>327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6</v>
      </c>
      <c r="M16" s="6">
        <v>2021</v>
      </c>
      <c r="N16" s="7">
        <v>0</v>
      </c>
      <c r="O16" s="11">
        <v>42059</v>
      </c>
      <c r="P16" s="11">
        <v>42059</v>
      </c>
    </row>
    <row r="17" spans="1:16" ht="14.25">
      <c r="A17" s="8">
        <v>2015</v>
      </c>
      <c r="B17" s="9" t="s">
        <v>326</v>
      </c>
      <c r="C17" s="9" t="s">
        <v>327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5</v>
      </c>
      <c r="M17" s="6">
        <v>2020</v>
      </c>
      <c r="N17" s="7">
        <v>0</v>
      </c>
      <c r="O17" s="11">
        <v>42059</v>
      </c>
      <c r="P17" s="11">
        <v>42059</v>
      </c>
    </row>
    <row r="18" spans="1:16" ht="14.25">
      <c r="A18" s="8">
        <v>2015</v>
      </c>
      <c r="B18" s="9" t="s">
        <v>326</v>
      </c>
      <c r="C18" s="9" t="s">
        <v>327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7</v>
      </c>
      <c r="M18" s="6">
        <v>2022</v>
      </c>
      <c r="N18" s="7">
        <v>0</v>
      </c>
      <c r="O18" s="11">
        <v>42059</v>
      </c>
      <c r="P18" s="11">
        <v>42059</v>
      </c>
    </row>
    <row r="19" spans="1:16" ht="14.25">
      <c r="A19" s="8">
        <v>2015</v>
      </c>
      <c r="B19" s="9" t="s">
        <v>326</v>
      </c>
      <c r="C19" s="9" t="s">
        <v>327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2</v>
      </c>
      <c r="M19" s="6">
        <v>2017</v>
      </c>
      <c r="N19" s="7">
        <v>0</v>
      </c>
      <c r="O19" s="11">
        <v>42059</v>
      </c>
      <c r="P19" s="11">
        <v>42059</v>
      </c>
    </row>
    <row r="20" spans="1:16" ht="14.25">
      <c r="A20" s="8">
        <v>2015</v>
      </c>
      <c r="B20" s="9" t="s">
        <v>326</v>
      </c>
      <c r="C20" s="9" t="s">
        <v>327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10</v>
      </c>
      <c r="M20" s="6">
        <v>2025</v>
      </c>
      <c r="N20" s="7">
        <v>0</v>
      </c>
      <c r="O20" s="11">
        <v>42059</v>
      </c>
      <c r="P20" s="11">
        <v>42059</v>
      </c>
    </row>
    <row r="21" spans="1:16" ht="14.25">
      <c r="A21" s="8">
        <v>2015</v>
      </c>
      <c r="B21" s="9" t="s">
        <v>326</v>
      </c>
      <c r="C21" s="9" t="s">
        <v>327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11</v>
      </c>
      <c r="M21" s="6">
        <v>2026</v>
      </c>
      <c r="N21" s="7">
        <v>0</v>
      </c>
      <c r="O21" s="11">
        <v>42059</v>
      </c>
      <c r="P21" s="11">
        <v>42059</v>
      </c>
    </row>
    <row r="22" spans="1:16" ht="14.25">
      <c r="A22" s="8">
        <v>2015</v>
      </c>
      <c r="B22" s="9" t="s">
        <v>326</v>
      </c>
      <c r="C22" s="9" t="s">
        <v>327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4</v>
      </c>
      <c r="M22" s="6">
        <v>2019</v>
      </c>
      <c r="N22" s="7">
        <v>0</v>
      </c>
      <c r="O22" s="11">
        <v>42059</v>
      </c>
      <c r="P22" s="11">
        <v>42059</v>
      </c>
    </row>
    <row r="23" spans="1:16" ht="14.25">
      <c r="A23" s="8">
        <v>2015</v>
      </c>
      <c r="B23" s="9" t="s">
        <v>326</v>
      </c>
      <c r="C23" s="9" t="s">
        <v>327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9</v>
      </c>
      <c r="M23" s="6">
        <v>2024</v>
      </c>
      <c r="N23" s="7">
        <v>0</v>
      </c>
      <c r="O23" s="11">
        <v>42059</v>
      </c>
      <c r="P23" s="11">
        <v>42059</v>
      </c>
    </row>
    <row r="24" spans="1:16" ht="14.25">
      <c r="A24" s="8">
        <v>2015</v>
      </c>
      <c r="B24" s="9" t="s">
        <v>326</v>
      </c>
      <c r="C24" s="9" t="s">
        <v>327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8</v>
      </c>
      <c r="M24" s="6">
        <v>2023</v>
      </c>
      <c r="N24" s="7">
        <v>0</v>
      </c>
      <c r="O24" s="11">
        <v>42059</v>
      </c>
      <c r="P24" s="11">
        <v>42059</v>
      </c>
    </row>
    <row r="25" spans="1:16" ht="14.25">
      <c r="A25" s="8">
        <v>2015</v>
      </c>
      <c r="B25" s="9" t="s">
        <v>326</v>
      </c>
      <c r="C25" s="9" t="s">
        <v>327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0</v>
      </c>
      <c r="M25" s="6">
        <v>2015</v>
      </c>
      <c r="N25" s="7">
        <v>0</v>
      </c>
      <c r="O25" s="11">
        <v>42059</v>
      </c>
      <c r="P25" s="11">
        <v>42059</v>
      </c>
    </row>
    <row r="26" spans="1:16" ht="14.25">
      <c r="A26" s="8">
        <v>2015</v>
      </c>
      <c r="B26" s="9" t="s">
        <v>326</v>
      </c>
      <c r="C26" s="9" t="s">
        <v>327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3</v>
      </c>
      <c r="M26" s="6">
        <v>2018</v>
      </c>
      <c r="N26" s="7">
        <v>0</v>
      </c>
      <c r="O26" s="11">
        <v>42059</v>
      </c>
      <c r="P26" s="11">
        <v>42059</v>
      </c>
    </row>
    <row r="27" spans="1:16" ht="14.25">
      <c r="A27" s="8">
        <v>2015</v>
      </c>
      <c r="B27" s="9" t="s">
        <v>326</v>
      </c>
      <c r="C27" s="9" t="s">
        <v>327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1</v>
      </c>
      <c r="M27" s="6">
        <v>2016</v>
      </c>
      <c r="N27" s="7">
        <v>0</v>
      </c>
      <c r="O27" s="11">
        <v>42059</v>
      </c>
      <c r="P27" s="11">
        <v>42059</v>
      </c>
    </row>
    <row r="28" spans="1:16" ht="14.25">
      <c r="A28" s="8">
        <v>2015</v>
      </c>
      <c r="B28" s="9" t="s">
        <v>326</v>
      </c>
      <c r="C28" s="9" t="s">
        <v>327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10</v>
      </c>
      <c r="M28" s="6">
        <v>2025</v>
      </c>
      <c r="N28" s="7">
        <v>0</v>
      </c>
      <c r="O28" s="11">
        <v>42059</v>
      </c>
      <c r="P28" s="11">
        <v>42059</v>
      </c>
    </row>
    <row r="29" spans="1:16" ht="14.25">
      <c r="A29" s="8">
        <v>2015</v>
      </c>
      <c r="B29" s="9" t="s">
        <v>326</v>
      </c>
      <c r="C29" s="9" t="s">
        <v>327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6</v>
      </c>
      <c r="M29" s="6">
        <v>2021</v>
      </c>
      <c r="N29" s="7">
        <v>0</v>
      </c>
      <c r="O29" s="11">
        <v>42059</v>
      </c>
      <c r="P29" s="11">
        <v>42059</v>
      </c>
    </row>
    <row r="30" spans="1:16" ht="14.25">
      <c r="A30" s="8">
        <v>2015</v>
      </c>
      <c r="B30" s="9" t="s">
        <v>326</v>
      </c>
      <c r="C30" s="9" t="s">
        <v>327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11</v>
      </c>
      <c r="M30" s="6">
        <v>2026</v>
      </c>
      <c r="N30" s="7">
        <v>0</v>
      </c>
      <c r="O30" s="11">
        <v>42059</v>
      </c>
      <c r="P30" s="11">
        <v>42059</v>
      </c>
    </row>
    <row r="31" spans="1:16" ht="14.25">
      <c r="A31" s="8">
        <v>2015</v>
      </c>
      <c r="B31" s="9" t="s">
        <v>326</v>
      </c>
      <c r="C31" s="9" t="s">
        <v>327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7</v>
      </c>
      <c r="M31" s="6">
        <v>2022</v>
      </c>
      <c r="N31" s="7">
        <v>0</v>
      </c>
      <c r="O31" s="11">
        <v>42059</v>
      </c>
      <c r="P31" s="11">
        <v>42059</v>
      </c>
    </row>
    <row r="32" spans="1:16" ht="14.25">
      <c r="A32" s="8">
        <v>2015</v>
      </c>
      <c r="B32" s="9" t="s">
        <v>326</v>
      </c>
      <c r="C32" s="9" t="s">
        <v>327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8</v>
      </c>
      <c r="M32" s="6">
        <v>2023</v>
      </c>
      <c r="N32" s="7">
        <v>0</v>
      </c>
      <c r="O32" s="11">
        <v>42059</v>
      </c>
      <c r="P32" s="11">
        <v>42059</v>
      </c>
    </row>
    <row r="33" spans="1:16" ht="14.25">
      <c r="A33" s="8">
        <v>2015</v>
      </c>
      <c r="B33" s="9" t="s">
        <v>326</v>
      </c>
      <c r="C33" s="9" t="s">
        <v>327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0</v>
      </c>
      <c r="M33" s="6">
        <v>2015</v>
      </c>
      <c r="N33" s="7">
        <v>22807944.35</v>
      </c>
      <c r="O33" s="11">
        <v>42059</v>
      </c>
      <c r="P33" s="11">
        <v>42059</v>
      </c>
    </row>
    <row r="34" spans="1:16" ht="14.25">
      <c r="A34" s="8">
        <v>2015</v>
      </c>
      <c r="B34" s="9" t="s">
        <v>326</v>
      </c>
      <c r="C34" s="9" t="s">
        <v>327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2</v>
      </c>
      <c r="M34" s="6">
        <v>2017</v>
      </c>
      <c r="N34" s="7">
        <v>13287005.8</v>
      </c>
      <c r="O34" s="11">
        <v>42059</v>
      </c>
      <c r="P34" s="11">
        <v>42059</v>
      </c>
    </row>
    <row r="35" spans="1:16" ht="14.25">
      <c r="A35" s="8">
        <v>2015</v>
      </c>
      <c r="B35" s="9" t="s">
        <v>326</v>
      </c>
      <c r="C35" s="9" t="s">
        <v>327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9</v>
      </c>
      <c r="M35" s="6">
        <v>2024</v>
      </c>
      <c r="N35" s="7">
        <v>0</v>
      </c>
      <c r="O35" s="11">
        <v>42059</v>
      </c>
      <c r="P35" s="11">
        <v>42059</v>
      </c>
    </row>
    <row r="36" spans="1:16" ht="14.25">
      <c r="A36" s="8">
        <v>2015</v>
      </c>
      <c r="B36" s="9" t="s">
        <v>326</v>
      </c>
      <c r="C36" s="9" t="s">
        <v>327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3</v>
      </c>
      <c r="M36" s="6">
        <v>2018</v>
      </c>
      <c r="N36" s="7">
        <v>3673325.34</v>
      </c>
      <c r="O36" s="11">
        <v>42059</v>
      </c>
      <c r="P36" s="11">
        <v>42059</v>
      </c>
    </row>
    <row r="37" spans="1:16" ht="14.25">
      <c r="A37" s="8">
        <v>2015</v>
      </c>
      <c r="B37" s="9" t="s">
        <v>326</v>
      </c>
      <c r="C37" s="9" t="s">
        <v>327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4</v>
      </c>
      <c r="M37" s="6">
        <v>2019</v>
      </c>
      <c r="N37" s="7">
        <v>3681130.96</v>
      </c>
      <c r="O37" s="11">
        <v>42059</v>
      </c>
      <c r="P37" s="11">
        <v>42059</v>
      </c>
    </row>
    <row r="38" spans="1:16" ht="14.25">
      <c r="A38" s="8">
        <v>2015</v>
      </c>
      <c r="B38" s="9" t="s">
        <v>326</v>
      </c>
      <c r="C38" s="9" t="s">
        <v>327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1</v>
      </c>
      <c r="M38" s="6">
        <v>2016</v>
      </c>
      <c r="N38" s="7">
        <v>38012962.53</v>
      </c>
      <c r="O38" s="11">
        <v>42059</v>
      </c>
      <c r="P38" s="11">
        <v>42059</v>
      </c>
    </row>
    <row r="39" spans="1:16" ht="14.25">
      <c r="A39" s="8">
        <v>2015</v>
      </c>
      <c r="B39" s="9" t="s">
        <v>326</v>
      </c>
      <c r="C39" s="9" t="s">
        <v>327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5</v>
      </c>
      <c r="M39" s="6">
        <v>2020</v>
      </c>
      <c r="N39" s="7">
        <v>3660000</v>
      </c>
      <c r="O39" s="11">
        <v>42059</v>
      </c>
      <c r="P39" s="11">
        <v>42059</v>
      </c>
    </row>
    <row r="40" spans="1:16" ht="14.25">
      <c r="A40" s="8">
        <v>2015</v>
      </c>
      <c r="B40" s="9" t="s">
        <v>326</v>
      </c>
      <c r="C40" s="9" t="s">
        <v>327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7</v>
      </c>
      <c r="M40" s="6">
        <v>2022</v>
      </c>
      <c r="N40" s="7">
        <v>0</v>
      </c>
      <c r="O40" s="11">
        <v>42059</v>
      </c>
      <c r="P40" s="11">
        <v>42059</v>
      </c>
    </row>
    <row r="41" spans="1:16" ht="14.25">
      <c r="A41" s="8">
        <v>2015</v>
      </c>
      <c r="B41" s="9" t="s">
        <v>326</v>
      </c>
      <c r="C41" s="9" t="s">
        <v>327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11</v>
      </c>
      <c r="M41" s="6">
        <v>2026</v>
      </c>
      <c r="N41" s="7">
        <v>0</v>
      </c>
      <c r="O41" s="11">
        <v>42059</v>
      </c>
      <c r="P41" s="11">
        <v>42059</v>
      </c>
    </row>
    <row r="42" spans="1:16" ht="14.25">
      <c r="A42" s="8">
        <v>2015</v>
      </c>
      <c r="B42" s="9" t="s">
        <v>326</v>
      </c>
      <c r="C42" s="9" t="s">
        <v>327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5</v>
      </c>
      <c r="M42" s="6">
        <v>2020</v>
      </c>
      <c r="N42" s="7">
        <v>0</v>
      </c>
      <c r="O42" s="11">
        <v>42059</v>
      </c>
      <c r="P42" s="11">
        <v>42059</v>
      </c>
    </row>
    <row r="43" spans="1:16" ht="14.25">
      <c r="A43" s="8">
        <v>2015</v>
      </c>
      <c r="B43" s="9" t="s">
        <v>326</v>
      </c>
      <c r="C43" s="9" t="s">
        <v>327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9</v>
      </c>
      <c r="M43" s="6">
        <v>2024</v>
      </c>
      <c r="N43" s="7">
        <v>0</v>
      </c>
      <c r="O43" s="11">
        <v>42059</v>
      </c>
      <c r="P43" s="11">
        <v>42059</v>
      </c>
    </row>
    <row r="44" spans="1:16" ht="14.25">
      <c r="A44" s="8">
        <v>2015</v>
      </c>
      <c r="B44" s="9" t="s">
        <v>326</v>
      </c>
      <c r="C44" s="9" t="s">
        <v>327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3</v>
      </c>
      <c r="M44" s="6">
        <v>2018</v>
      </c>
      <c r="N44" s="7">
        <v>0</v>
      </c>
      <c r="O44" s="11">
        <v>42059</v>
      </c>
      <c r="P44" s="11">
        <v>42059</v>
      </c>
    </row>
    <row r="45" spans="1:16" ht="14.25">
      <c r="A45" s="8">
        <v>2015</v>
      </c>
      <c r="B45" s="9" t="s">
        <v>326</v>
      </c>
      <c r="C45" s="9" t="s">
        <v>327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2</v>
      </c>
      <c r="M45" s="6">
        <v>2017</v>
      </c>
      <c r="N45" s="7">
        <v>0</v>
      </c>
      <c r="O45" s="11">
        <v>42059</v>
      </c>
      <c r="P45" s="11">
        <v>42059</v>
      </c>
    </row>
    <row r="46" spans="1:16" ht="14.25">
      <c r="A46" s="8">
        <v>2015</v>
      </c>
      <c r="B46" s="9" t="s">
        <v>326</v>
      </c>
      <c r="C46" s="9" t="s">
        <v>327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8</v>
      </c>
      <c r="M46" s="6">
        <v>2023</v>
      </c>
      <c r="N46" s="7">
        <v>0</v>
      </c>
      <c r="O46" s="11">
        <v>42059</v>
      </c>
      <c r="P46" s="11">
        <v>42059</v>
      </c>
    </row>
    <row r="47" spans="1:16" ht="14.25">
      <c r="A47" s="8">
        <v>2015</v>
      </c>
      <c r="B47" s="9" t="s">
        <v>326</v>
      </c>
      <c r="C47" s="9" t="s">
        <v>327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4</v>
      </c>
      <c r="M47" s="6">
        <v>2019</v>
      </c>
      <c r="N47" s="7">
        <v>0</v>
      </c>
      <c r="O47" s="11">
        <v>42059</v>
      </c>
      <c r="P47" s="11">
        <v>42059</v>
      </c>
    </row>
    <row r="48" spans="1:16" ht="14.25">
      <c r="A48" s="8">
        <v>2015</v>
      </c>
      <c r="B48" s="9" t="s">
        <v>326</v>
      </c>
      <c r="C48" s="9" t="s">
        <v>327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10</v>
      </c>
      <c r="M48" s="6">
        <v>2025</v>
      </c>
      <c r="N48" s="7">
        <v>0</v>
      </c>
      <c r="O48" s="11">
        <v>42059</v>
      </c>
      <c r="P48" s="11">
        <v>42059</v>
      </c>
    </row>
    <row r="49" spans="1:16" ht="14.25">
      <c r="A49" s="8">
        <v>2015</v>
      </c>
      <c r="B49" s="9" t="s">
        <v>326</v>
      </c>
      <c r="C49" s="9" t="s">
        <v>327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6</v>
      </c>
      <c r="M49" s="6">
        <v>2021</v>
      </c>
      <c r="N49" s="7">
        <v>0</v>
      </c>
      <c r="O49" s="11">
        <v>42059</v>
      </c>
      <c r="P49" s="11">
        <v>42059</v>
      </c>
    </row>
    <row r="50" spans="1:16" ht="14.25">
      <c r="A50" s="8">
        <v>2015</v>
      </c>
      <c r="B50" s="9" t="s">
        <v>326</v>
      </c>
      <c r="C50" s="9" t="s">
        <v>327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1</v>
      </c>
      <c r="M50" s="6">
        <v>2016</v>
      </c>
      <c r="N50" s="7">
        <v>0</v>
      </c>
      <c r="O50" s="11">
        <v>42059</v>
      </c>
      <c r="P50" s="11">
        <v>42059</v>
      </c>
    </row>
    <row r="51" spans="1:16" ht="14.25">
      <c r="A51" s="8">
        <v>2015</v>
      </c>
      <c r="B51" s="9" t="s">
        <v>326</v>
      </c>
      <c r="C51" s="9" t="s">
        <v>327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0</v>
      </c>
      <c r="M51" s="6">
        <v>2015</v>
      </c>
      <c r="N51" s="7">
        <v>12481714.16</v>
      </c>
      <c r="O51" s="11">
        <v>42059</v>
      </c>
      <c r="P51" s="11">
        <v>42059</v>
      </c>
    </row>
    <row r="52" spans="1:16" ht="14.25">
      <c r="A52" s="8">
        <v>2015</v>
      </c>
      <c r="B52" s="9" t="s">
        <v>326</v>
      </c>
      <c r="C52" s="9" t="s">
        <v>327</v>
      </c>
      <c r="D52" s="10">
        <v>3062000</v>
      </c>
      <c r="E52" s="10">
        <v>0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8</v>
      </c>
      <c r="M52" s="6">
        <v>2023</v>
      </c>
      <c r="N52" s="7">
        <v>0</v>
      </c>
      <c r="O52" s="11">
        <v>42059</v>
      </c>
      <c r="P52" s="11">
        <v>42059</v>
      </c>
    </row>
    <row r="53" spans="1:16" ht="14.25">
      <c r="A53" s="8">
        <v>2015</v>
      </c>
      <c r="B53" s="9" t="s">
        <v>326</v>
      </c>
      <c r="C53" s="9" t="s">
        <v>327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4</v>
      </c>
      <c r="M53" s="6">
        <v>2019</v>
      </c>
      <c r="N53" s="7">
        <v>0</v>
      </c>
      <c r="O53" s="11">
        <v>42059</v>
      </c>
      <c r="P53" s="11">
        <v>42059</v>
      </c>
    </row>
    <row r="54" spans="1:16" ht="14.25">
      <c r="A54" s="8">
        <v>2015</v>
      </c>
      <c r="B54" s="9" t="s">
        <v>326</v>
      </c>
      <c r="C54" s="9" t="s">
        <v>327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0</v>
      </c>
      <c r="M54" s="6">
        <v>2015</v>
      </c>
      <c r="N54" s="7">
        <v>0</v>
      </c>
      <c r="O54" s="11">
        <v>42059</v>
      </c>
      <c r="P54" s="11">
        <v>42059</v>
      </c>
    </row>
    <row r="55" spans="1:16" ht="14.25">
      <c r="A55" s="8">
        <v>2015</v>
      </c>
      <c r="B55" s="9" t="s">
        <v>326</v>
      </c>
      <c r="C55" s="9" t="s">
        <v>327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7</v>
      </c>
      <c r="M55" s="6">
        <v>2022</v>
      </c>
      <c r="N55" s="7">
        <v>0</v>
      </c>
      <c r="O55" s="11">
        <v>42059</v>
      </c>
      <c r="P55" s="11">
        <v>42059</v>
      </c>
    </row>
    <row r="56" spans="1:16" ht="14.25">
      <c r="A56" s="8">
        <v>2015</v>
      </c>
      <c r="B56" s="9" t="s">
        <v>326</v>
      </c>
      <c r="C56" s="9" t="s">
        <v>327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9</v>
      </c>
      <c r="M56" s="6">
        <v>2024</v>
      </c>
      <c r="N56" s="7">
        <v>0</v>
      </c>
      <c r="O56" s="11">
        <v>42059</v>
      </c>
      <c r="P56" s="11">
        <v>42059</v>
      </c>
    </row>
    <row r="57" spans="1:16" ht="14.25">
      <c r="A57" s="8">
        <v>2015</v>
      </c>
      <c r="B57" s="9" t="s">
        <v>326</v>
      </c>
      <c r="C57" s="9" t="s">
        <v>327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6</v>
      </c>
      <c r="M57" s="6">
        <v>2021</v>
      </c>
      <c r="N57" s="7">
        <v>0</v>
      </c>
      <c r="O57" s="11">
        <v>42059</v>
      </c>
      <c r="P57" s="11">
        <v>42059</v>
      </c>
    </row>
    <row r="58" spans="1:16" ht="14.25">
      <c r="A58" s="8">
        <v>2015</v>
      </c>
      <c r="B58" s="9" t="s">
        <v>326</v>
      </c>
      <c r="C58" s="9" t="s">
        <v>327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11</v>
      </c>
      <c r="M58" s="6">
        <v>2026</v>
      </c>
      <c r="N58" s="7">
        <v>0</v>
      </c>
      <c r="O58" s="11">
        <v>42059</v>
      </c>
      <c r="P58" s="11">
        <v>42059</v>
      </c>
    </row>
    <row r="59" spans="1:16" ht="14.25">
      <c r="A59" s="8">
        <v>2015</v>
      </c>
      <c r="B59" s="9" t="s">
        <v>326</v>
      </c>
      <c r="C59" s="9" t="s">
        <v>327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1</v>
      </c>
      <c r="M59" s="6">
        <v>2016</v>
      </c>
      <c r="N59" s="7">
        <v>0</v>
      </c>
      <c r="O59" s="11">
        <v>42059</v>
      </c>
      <c r="P59" s="11">
        <v>42059</v>
      </c>
    </row>
    <row r="60" spans="1:16" ht="14.25">
      <c r="A60" s="8">
        <v>2015</v>
      </c>
      <c r="B60" s="9" t="s">
        <v>326</v>
      </c>
      <c r="C60" s="9" t="s">
        <v>327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5</v>
      </c>
      <c r="M60" s="6">
        <v>2020</v>
      </c>
      <c r="N60" s="7">
        <v>0</v>
      </c>
      <c r="O60" s="11">
        <v>42059</v>
      </c>
      <c r="P60" s="11">
        <v>42059</v>
      </c>
    </row>
    <row r="61" spans="1:16" ht="14.25">
      <c r="A61" s="8">
        <v>2015</v>
      </c>
      <c r="B61" s="9" t="s">
        <v>326</v>
      </c>
      <c r="C61" s="9" t="s">
        <v>327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2</v>
      </c>
      <c r="M61" s="6">
        <v>2017</v>
      </c>
      <c r="N61" s="7">
        <v>0</v>
      </c>
      <c r="O61" s="11">
        <v>42059</v>
      </c>
      <c r="P61" s="11">
        <v>42059</v>
      </c>
    </row>
    <row r="62" spans="1:16" ht="14.25">
      <c r="A62" s="8">
        <v>2015</v>
      </c>
      <c r="B62" s="9" t="s">
        <v>326</v>
      </c>
      <c r="C62" s="9" t="s">
        <v>327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10</v>
      </c>
      <c r="M62" s="6">
        <v>2025</v>
      </c>
      <c r="N62" s="7">
        <v>0</v>
      </c>
      <c r="O62" s="11">
        <v>42059</v>
      </c>
      <c r="P62" s="11">
        <v>42059</v>
      </c>
    </row>
    <row r="63" spans="1:16" ht="14.25">
      <c r="A63" s="8">
        <v>2015</v>
      </c>
      <c r="B63" s="9" t="s">
        <v>326</v>
      </c>
      <c r="C63" s="9" t="s">
        <v>327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3</v>
      </c>
      <c r="M63" s="6">
        <v>2018</v>
      </c>
      <c r="N63" s="7">
        <v>0</v>
      </c>
      <c r="O63" s="11">
        <v>42059</v>
      </c>
      <c r="P63" s="11">
        <v>42059</v>
      </c>
    </row>
    <row r="64" spans="1:16" ht="14.25">
      <c r="A64" s="8">
        <v>2015</v>
      </c>
      <c r="B64" s="9" t="s">
        <v>326</v>
      </c>
      <c r="C64" s="9" t="s">
        <v>327</v>
      </c>
      <c r="D64" s="10">
        <v>3062000</v>
      </c>
      <c r="E64" s="10">
        <v>0</v>
      </c>
      <c r="F64" s="10"/>
      <c r="G64" s="10">
        <v>530</v>
      </c>
      <c r="H64" s="10">
        <v>9.7</v>
      </c>
      <c r="I64" s="10" t="s">
        <v>328</v>
      </c>
      <c r="J64" s="10" t="s">
        <v>234</v>
      </c>
      <c r="K64" s="10" t="b">
        <v>0</v>
      </c>
      <c r="L64" s="10">
        <v>0</v>
      </c>
      <c r="M64" s="6">
        <v>2015</v>
      </c>
      <c r="N64" s="7">
        <v>33</v>
      </c>
      <c r="O64" s="11">
        <v>42059</v>
      </c>
      <c r="P64" s="11">
        <v>42059</v>
      </c>
    </row>
    <row r="65" spans="1:16" ht="14.25">
      <c r="A65" s="8">
        <v>2015</v>
      </c>
      <c r="B65" s="9" t="s">
        <v>326</v>
      </c>
      <c r="C65" s="9" t="s">
        <v>327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328</v>
      </c>
      <c r="J65" s="10" t="s">
        <v>234</v>
      </c>
      <c r="K65" s="10" t="b">
        <v>0</v>
      </c>
      <c r="L65" s="10">
        <v>9</v>
      </c>
      <c r="M65" s="6">
        <v>2024</v>
      </c>
      <c r="N65" s="7">
        <v>789</v>
      </c>
      <c r="O65" s="11">
        <v>42059</v>
      </c>
      <c r="P65" s="11">
        <v>42059</v>
      </c>
    </row>
    <row r="66" spans="1:16" ht="14.25">
      <c r="A66" s="8">
        <v>2015</v>
      </c>
      <c r="B66" s="9" t="s">
        <v>326</v>
      </c>
      <c r="C66" s="9" t="s">
        <v>327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328</v>
      </c>
      <c r="J66" s="10" t="s">
        <v>234</v>
      </c>
      <c r="K66" s="10" t="b">
        <v>0</v>
      </c>
      <c r="L66" s="10">
        <v>6</v>
      </c>
      <c r="M66" s="6">
        <v>2021</v>
      </c>
      <c r="N66" s="7">
        <v>453</v>
      </c>
      <c r="O66" s="11">
        <v>42059</v>
      </c>
      <c r="P66" s="11">
        <v>42059</v>
      </c>
    </row>
    <row r="67" spans="1:16" ht="14.25">
      <c r="A67" s="8">
        <v>2015</v>
      </c>
      <c r="B67" s="9" t="s">
        <v>326</v>
      </c>
      <c r="C67" s="9" t="s">
        <v>327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328</v>
      </c>
      <c r="J67" s="10" t="s">
        <v>234</v>
      </c>
      <c r="K67" s="10" t="b">
        <v>0</v>
      </c>
      <c r="L67" s="10">
        <v>11</v>
      </c>
      <c r="M67" s="6">
        <v>2026</v>
      </c>
      <c r="N67" s="7">
        <v>814</v>
      </c>
      <c r="O67" s="11">
        <v>42059</v>
      </c>
      <c r="P67" s="11">
        <v>42059</v>
      </c>
    </row>
    <row r="68" spans="1:16" ht="14.25">
      <c r="A68" s="8">
        <v>2015</v>
      </c>
      <c r="B68" s="9" t="s">
        <v>326</v>
      </c>
      <c r="C68" s="9" t="s">
        <v>327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328</v>
      </c>
      <c r="J68" s="10" t="s">
        <v>234</v>
      </c>
      <c r="K68" s="10" t="b">
        <v>0</v>
      </c>
      <c r="L68" s="10">
        <v>8</v>
      </c>
      <c r="M68" s="6">
        <v>2023</v>
      </c>
      <c r="N68" s="7">
        <v>781</v>
      </c>
      <c r="O68" s="11">
        <v>42059</v>
      </c>
      <c r="P68" s="11">
        <v>42059</v>
      </c>
    </row>
    <row r="69" spans="1:16" ht="14.25">
      <c r="A69" s="8">
        <v>2015</v>
      </c>
      <c r="B69" s="9" t="s">
        <v>326</v>
      </c>
      <c r="C69" s="9" t="s">
        <v>327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328</v>
      </c>
      <c r="J69" s="10" t="s">
        <v>234</v>
      </c>
      <c r="K69" s="10" t="b">
        <v>0</v>
      </c>
      <c r="L69" s="10">
        <v>7</v>
      </c>
      <c r="M69" s="6">
        <v>2022</v>
      </c>
      <c r="N69" s="7">
        <v>591</v>
      </c>
      <c r="O69" s="11">
        <v>42059</v>
      </c>
      <c r="P69" s="11">
        <v>42059</v>
      </c>
    </row>
    <row r="70" spans="1:16" ht="14.25">
      <c r="A70" s="8">
        <v>2015</v>
      </c>
      <c r="B70" s="9" t="s">
        <v>326</v>
      </c>
      <c r="C70" s="9" t="s">
        <v>327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328</v>
      </c>
      <c r="J70" s="10" t="s">
        <v>234</v>
      </c>
      <c r="K70" s="10" t="b">
        <v>0</v>
      </c>
      <c r="L70" s="10">
        <v>4</v>
      </c>
      <c r="M70" s="6">
        <v>2019</v>
      </c>
      <c r="N70" s="7">
        <v>367</v>
      </c>
      <c r="O70" s="11">
        <v>42059</v>
      </c>
      <c r="P70" s="11">
        <v>42059</v>
      </c>
    </row>
    <row r="71" spans="1:16" ht="14.25">
      <c r="A71" s="8">
        <v>2015</v>
      </c>
      <c r="B71" s="9" t="s">
        <v>326</v>
      </c>
      <c r="C71" s="9" t="s">
        <v>327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328</v>
      </c>
      <c r="J71" s="10" t="s">
        <v>234</v>
      </c>
      <c r="K71" s="10" t="b">
        <v>0</v>
      </c>
      <c r="L71" s="10">
        <v>1</v>
      </c>
      <c r="M71" s="6">
        <v>2016</v>
      </c>
      <c r="N71" s="7">
        <v>148</v>
      </c>
      <c r="O71" s="11">
        <v>42059</v>
      </c>
      <c r="P71" s="11">
        <v>42059</v>
      </c>
    </row>
    <row r="72" spans="1:16" ht="14.25">
      <c r="A72" s="8">
        <v>2015</v>
      </c>
      <c r="B72" s="9" t="s">
        <v>326</v>
      </c>
      <c r="C72" s="9" t="s">
        <v>327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328</v>
      </c>
      <c r="J72" s="10" t="s">
        <v>234</v>
      </c>
      <c r="K72" s="10" t="b">
        <v>0</v>
      </c>
      <c r="L72" s="10">
        <v>5</v>
      </c>
      <c r="M72" s="6">
        <v>2020</v>
      </c>
      <c r="N72" s="7">
        <v>386</v>
      </c>
      <c r="O72" s="11">
        <v>42059</v>
      </c>
      <c r="P72" s="11">
        <v>42059</v>
      </c>
    </row>
    <row r="73" spans="1:16" ht="14.25">
      <c r="A73" s="8">
        <v>2015</v>
      </c>
      <c r="B73" s="9" t="s">
        <v>326</v>
      </c>
      <c r="C73" s="9" t="s">
        <v>327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328</v>
      </c>
      <c r="J73" s="10" t="s">
        <v>234</v>
      </c>
      <c r="K73" s="10" t="b">
        <v>0</v>
      </c>
      <c r="L73" s="10">
        <v>10</v>
      </c>
      <c r="M73" s="6">
        <v>2025</v>
      </c>
      <c r="N73" s="7">
        <v>807</v>
      </c>
      <c r="O73" s="11">
        <v>42059</v>
      </c>
      <c r="P73" s="11">
        <v>42059</v>
      </c>
    </row>
    <row r="74" spans="1:16" ht="14.25">
      <c r="A74" s="8">
        <v>2015</v>
      </c>
      <c r="B74" s="9" t="s">
        <v>326</v>
      </c>
      <c r="C74" s="9" t="s">
        <v>327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328</v>
      </c>
      <c r="J74" s="10" t="s">
        <v>234</v>
      </c>
      <c r="K74" s="10" t="b">
        <v>0</v>
      </c>
      <c r="L74" s="10">
        <v>2</v>
      </c>
      <c r="M74" s="6">
        <v>2017</v>
      </c>
      <c r="N74" s="7">
        <v>67</v>
      </c>
      <c r="O74" s="11">
        <v>42059</v>
      </c>
      <c r="P74" s="11">
        <v>42059</v>
      </c>
    </row>
    <row r="75" spans="1:16" ht="14.25">
      <c r="A75" s="8">
        <v>2015</v>
      </c>
      <c r="B75" s="9" t="s">
        <v>326</v>
      </c>
      <c r="C75" s="9" t="s">
        <v>327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328</v>
      </c>
      <c r="J75" s="10" t="s">
        <v>234</v>
      </c>
      <c r="K75" s="10" t="b">
        <v>0</v>
      </c>
      <c r="L75" s="10">
        <v>3</v>
      </c>
      <c r="M75" s="6">
        <v>2018</v>
      </c>
      <c r="N75" s="7">
        <v>235</v>
      </c>
      <c r="O75" s="11">
        <v>42059</v>
      </c>
      <c r="P75" s="11">
        <v>42059</v>
      </c>
    </row>
    <row r="76" spans="1:16" ht="14.25">
      <c r="A76" s="8">
        <v>2015</v>
      </c>
      <c r="B76" s="9" t="s">
        <v>326</v>
      </c>
      <c r="C76" s="9" t="s">
        <v>327</v>
      </c>
      <c r="D76" s="10">
        <v>3062000</v>
      </c>
      <c r="E76" s="10">
        <v>0</v>
      </c>
      <c r="F76" s="10"/>
      <c r="G76" s="10">
        <v>320</v>
      </c>
      <c r="H76" s="10" t="s">
        <v>65</v>
      </c>
      <c r="I76" s="10" t="s">
        <v>213</v>
      </c>
      <c r="J76" s="10" t="s">
        <v>214</v>
      </c>
      <c r="K76" s="10" t="b">
        <v>1</v>
      </c>
      <c r="L76" s="10">
        <v>9</v>
      </c>
      <c r="M76" s="6">
        <v>2024</v>
      </c>
      <c r="N76" s="7">
        <v>0</v>
      </c>
      <c r="O76" s="11">
        <v>42059</v>
      </c>
      <c r="P76" s="11">
        <v>42059</v>
      </c>
    </row>
    <row r="77" spans="1:16" ht="14.25">
      <c r="A77" s="8">
        <v>2015</v>
      </c>
      <c r="B77" s="9" t="s">
        <v>326</v>
      </c>
      <c r="C77" s="9" t="s">
        <v>327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11</v>
      </c>
      <c r="M77" s="6">
        <v>2026</v>
      </c>
      <c r="N77" s="7">
        <v>0</v>
      </c>
      <c r="O77" s="11">
        <v>42059</v>
      </c>
      <c r="P77" s="11">
        <v>42059</v>
      </c>
    </row>
    <row r="78" spans="1:16" ht="14.25">
      <c r="A78" s="8">
        <v>2015</v>
      </c>
      <c r="B78" s="9" t="s">
        <v>326</v>
      </c>
      <c r="C78" s="9" t="s">
        <v>327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4</v>
      </c>
      <c r="M78" s="6">
        <v>2019</v>
      </c>
      <c r="N78" s="7">
        <v>0</v>
      </c>
      <c r="O78" s="11">
        <v>42059</v>
      </c>
      <c r="P78" s="11">
        <v>42059</v>
      </c>
    </row>
    <row r="79" spans="1:16" ht="14.25">
      <c r="A79" s="8">
        <v>2015</v>
      </c>
      <c r="B79" s="9" t="s">
        <v>326</v>
      </c>
      <c r="C79" s="9" t="s">
        <v>327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0</v>
      </c>
      <c r="M79" s="6">
        <v>2015</v>
      </c>
      <c r="N79" s="7">
        <v>0</v>
      </c>
      <c r="O79" s="11">
        <v>42059</v>
      </c>
      <c r="P79" s="11">
        <v>42059</v>
      </c>
    </row>
    <row r="80" spans="1:16" ht="14.25">
      <c r="A80" s="8">
        <v>2015</v>
      </c>
      <c r="B80" s="9" t="s">
        <v>326</v>
      </c>
      <c r="C80" s="9" t="s">
        <v>327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3</v>
      </c>
      <c r="M80" s="6">
        <v>2018</v>
      </c>
      <c r="N80" s="7">
        <v>0</v>
      </c>
      <c r="O80" s="11">
        <v>42059</v>
      </c>
      <c r="P80" s="11">
        <v>42059</v>
      </c>
    </row>
    <row r="81" spans="1:16" ht="14.25">
      <c r="A81" s="8">
        <v>2015</v>
      </c>
      <c r="B81" s="9" t="s">
        <v>326</v>
      </c>
      <c r="C81" s="9" t="s">
        <v>327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6</v>
      </c>
      <c r="M81" s="6">
        <v>2021</v>
      </c>
      <c r="N81" s="7">
        <v>0</v>
      </c>
      <c r="O81" s="11">
        <v>42059</v>
      </c>
      <c r="P81" s="11">
        <v>42059</v>
      </c>
    </row>
    <row r="82" spans="1:16" ht="14.25">
      <c r="A82" s="8">
        <v>2015</v>
      </c>
      <c r="B82" s="9" t="s">
        <v>326</v>
      </c>
      <c r="C82" s="9" t="s">
        <v>327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2</v>
      </c>
      <c r="M82" s="6">
        <v>2017</v>
      </c>
      <c r="N82" s="7">
        <v>0</v>
      </c>
      <c r="O82" s="11">
        <v>42059</v>
      </c>
      <c r="P82" s="11">
        <v>42059</v>
      </c>
    </row>
    <row r="83" spans="1:16" ht="14.25">
      <c r="A83" s="8">
        <v>2015</v>
      </c>
      <c r="B83" s="9" t="s">
        <v>326</v>
      </c>
      <c r="C83" s="9" t="s">
        <v>327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7</v>
      </c>
      <c r="M83" s="6">
        <v>2022</v>
      </c>
      <c r="N83" s="7">
        <v>0</v>
      </c>
      <c r="O83" s="11">
        <v>42059</v>
      </c>
      <c r="P83" s="11">
        <v>42059</v>
      </c>
    </row>
    <row r="84" spans="1:16" ht="14.25">
      <c r="A84" s="8">
        <v>2015</v>
      </c>
      <c r="B84" s="9" t="s">
        <v>326</v>
      </c>
      <c r="C84" s="9" t="s">
        <v>327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1</v>
      </c>
      <c r="M84" s="6">
        <v>2016</v>
      </c>
      <c r="N84" s="7">
        <v>0</v>
      </c>
      <c r="O84" s="11">
        <v>42059</v>
      </c>
      <c r="P84" s="11">
        <v>42059</v>
      </c>
    </row>
    <row r="85" spans="1:16" ht="14.25">
      <c r="A85" s="8">
        <v>2015</v>
      </c>
      <c r="B85" s="9" t="s">
        <v>326</v>
      </c>
      <c r="C85" s="9" t="s">
        <v>327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8</v>
      </c>
      <c r="M85" s="6">
        <v>2023</v>
      </c>
      <c r="N85" s="7">
        <v>0</v>
      </c>
      <c r="O85" s="11">
        <v>42059</v>
      </c>
      <c r="P85" s="11">
        <v>42059</v>
      </c>
    </row>
    <row r="86" spans="1:16" ht="14.25">
      <c r="A86" s="8">
        <v>2015</v>
      </c>
      <c r="B86" s="9" t="s">
        <v>326</v>
      </c>
      <c r="C86" s="9" t="s">
        <v>327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10</v>
      </c>
      <c r="M86" s="6">
        <v>2025</v>
      </c>
      <c r="N86" s="7">
        <v>0</v>
      </c>
      <c r="O86" s="11">
        <v>42059</v>
      </c>
      <c r="P86" s="11">
        <v>42059</v>
      </c>
    </row>
    <row r="87" spans="1:16" ht="14.25">
      <c r="A87" s="8">
        <v>2015</v>
      </c>
      <c r="B87" s="9" t="s">
        <v>326</v>
      </c>
      <c r="C87" s="9" t="s">
        <v>327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5</v>
      </c>
      <c r="M87" s="6">
        <v>2020</v>
      </c>
      <c r="N87" s="7">
        <v>0</v>
      </c>
      <c r="O87" s="11">
        <v>42059</v>
      </c>
      <c r="P87" s="11">
        <v>42059</v>
      </c>
    </row>
    <row r="88" spans="1:16" ht="14.25">
      <c r="A88" s="8">
        <v>2015</v>
      </c>
      <c r="B88" s="9" t="s">
        <v>326</v>
      </c>
      <c r="C88" s="9" t="s">
        <v>327</v>
      </c>
      <c r="D88" s="10">
        <v>3062000</v>
      </c>
      <c r="E88" s="10">
        <v>0</v>
      </c>
      <c r="F88" s="10"/>
      <c r="G88" s="10">
        <v>880</v>
      </c>
      <c r="H88" s="10">
        <v>14.1</v>
      </c>
      <c r="I88" s="10"/>
      <c r="J88" s="10" t="s">
        <v>114</v>
      </c>
      <c r="K88" s="10" t="b">
        <v>1</v>
      </c>
      <c r="L88" s="10">
        <v>11</v>
      </c>
      <c r="M88" s="6">
        <v>2026</v>
      </c>
      <c r="N88" s="7">
        <v>222900</v>
      </c>
      <c r="O88" s="11">
        <v>42059</v>
      </c>
      <c r="P88" s="11">
        <v>42059</v>
      </c>
    </row>
    <row r="89" spans="1:16" ht="14.25">
      <c r="A89" s="8">
        <v>2015</v>
      </c>
      <c r="B89" s="9" t="s">
        <v>326</v>
      </c>
      <c r="C89" s="9" t="s">
        <v>327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4</v>
      </c>
      <c r="M89" s="6">
        <v>2019</v>
      </c>
      <c r="N89" s="7">
        <v>13284016</v>
      </c>
      <c r="O89" s="11">
        <v>42059</v>
      </c>
      <c r="P89" s="11">
        <v>42059</v>
      </c>
    </row>
    <row r="90" spans="1:16" ht="14.25">
      <c r="A90" s="8">
        <v>2015</v>
      </c>
      <c r="B90" s="9" t="s">
        <v>326</v>
      </c>
      <c r="C90" s="9" t="s">
        <v>327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1</v>
      </c>
      <c r="M90" s="6">
        <v>2016</v>
      </c>
      <c r="N90" s="7">
        <v>15506596</v>
      </c>
      <c r="O90" s="11">
        <v>42059</v>
      </c>
      <c r="P90" s="11">
        <v>42059</v>
      </c>
    </row>
    <row r="91" spans="1:16" ht="14.25">
      <c r="A91" s="8">
        <v>2015</v>
      </c>
      <c r="B91" s="9" t="s">
        <v>326</v>
      </c>
      <c r="C91" s="9" t="s">
        <v>327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3</v>
      </c>
      <c r="M91" s="6">
        <v>2018</v>
      </c>
      <c r="N91" s="7">
        <v>13284016</v>
      </c>
      <c r="O91" s="11">
        <v>42059</v>
      </c>
      <c r="P91" s="11">
        <v>42059</v>
      </c>
    </row>
    <row r="92" spans="1:16" ht="14.25">
      <c r="A92" s="8">
        <v>2015</v>
      </c>
      <c r="B92" s="9" t="s">
        <v>326</v>
      </c>
      <c r="C92" s="9" t="s">
        <v>327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2</v>
      </c>
      <c r="M92" s="6">
        <v>2017</v>
      </c>
      <c r="N92" s="7">
        <v>15506596</v>
      </c>
      <c r="O92" s="11">
        <v>42059</v>
      </c>
      <c r="P92" s="11">
        <v>42059</v>
      </c>
    </row>
    <row r="93" spans="1:16" ht="14.25">
      <c r="A93" s="8">
        <v>2015</v>
      </c>
      <c r="B93" s="9" t="s">
        <v>326</v>
      </c>
      <c r="C93" s="9" t="s">
        <v>327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0</v>
      </c>
      <c r="M93" s="6">
        <v>2015</v>
      </c>
      <c r="N93" s="7">
        <v>17428554.72</v>
      </c>
      <c r="O93" s="11">
        <v>42059</v>
      </c>
      <c r="P93" s="11">
        <v>42059</v>
      </c>
    </row>
    <row r="94" spans="1:16" ht="14.25">
      <c r="A94" s="8">
        <v>2015</v>
      </c>
      <c r="B94" s="9" t="s">
        <v>326</v>
      </c>
      <c r="C94" s="9" t="s">
        <v>327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6</v>
      </c>
      <c r="M94" s="6">
        <v>2021</v>
      </c>
      <c r="N94" s="7">
        <v>14322016</v>
      </c>
      <c r="O94" s="11">
        <v>42059</v>
      </c>
      <c r="P94" s="11">
        <v>42059</v>
      </c>
    </row>
    <row r="95" spans="1:16" ht="14.25">
      <c r="A95" s="8">
        <v>2015</v>
      </c>
      <c r="B95" s="9" t="s">
        <v>326</v>
      </c>
      <c r="C95" s="9" t="s">
        <v>327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9</v>
      </c>
      <c r="M95" s="6">
        <v>2024</v>
      </c>
      <c r="N95" s="7">
        <v>1837022</v>
      </c>
      <c r="O95" s="11">
        <v>42059</v>
      </c>
      <c r="P95" s="11">
        <v>42059</v>
      </c>
    </row>
    <row r="96" spans="1:16" ht="14.25">
      <c r="A96" s="8">
        <v>2015</v>
      </c>
      <c r="B96" s="9" t="s">
        <v>326</v>
      </c>
      <c r="C96" s="9" t="s">
        <v>327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7</v>
      </c>
      <c r="M96" s="6">
        <v>2022</v>
      </c>
      <c r="N96" s="7">
        <v>9138016</v>
      </c>
      <c r="O96" s="11">
        <v>42059</v>
      </c>
      <c r="P96" s="11">
        <v>42059</v>
      </c>
    </row>
    <row r="97" spans="1:16" ht="14.25">
      <c r="A97" s="8">
        <v>2015</v>
      </c>
      <c r="B97" s="9" t="s">
        <v>326</v>
      </c>
      <c r="C97" s="9" t="s">
        <v>327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5</v>
      </c>
      <c r="M97" s="6">
        <v>2020</v>
      </c>
      <c r="N97" s="7">
        <v>15762016</v>
      </c>
      <c r="O97" s="11">
        <v>42059</v>
      </c>
      <c r="P97" s="11">
        <v>42059</v>
      </c>
    </row>
    <row r="98" spans="1:16" ht="14.25">
      <c r="A98" s="8">
        <v>2015</v>
      </c>
      <c r="B98" s="9" t="s">
        <v>326</v>
      </c>
      <c r="C98" s="9" t="s">
        <v>327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8</v>
      </c>
      <c r="M98" s="6">
        <v>2023</v>
      </c>
      <c r="N98" s="7">
        <v>1962016</v>
      </c>
      <c r="O98" s="11">
        <v>42059</v>
      </c>
      <c r="P98" s="11">
        <v>42059</v>
      </c>
    </row>
    <row r="99" spans="1:16" ht="14.25">
      <c r="A99" s="8">
        <v>2015</v>
      </c>
      <c r="B99" s="9" t="s">
        <v>326</v>
      </c>
      <c r="C99" s="9" t="s">
        <v>327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10</v>
      </c>
      <c r="M99" s="6">
        <v>2025</v>
      </c>
      <c r="N99" s="7">
        <v>1661200</v>
      </c>
      <c r="O99" s="11">
        <v>42059</v>
      </c>
      <c r="P99" s="11">
        <v>42059</v>
      </c>
    </row>
    <row r="100" spans="1:16" ht="14.25">
      <c r="A100" s="8">
        <v>2015</v>
      </c>
      <c r="B100" s="9" t="s">
        <v>326</v>
      </c>
      <c r="C100" s="9" t="s">
        <v>327</v>
      </c>
      <c r="D100" s="10">
        <v>3062000</v>
      </c>
      <c r="E100" s="10">
        <v>0</v>
      </c>
      <c r="F100" s="10"/>
      <c r="G100" s="10">
        <v>40</v>
      </c>
      <c r="H100" s="10" t="s">
        <v>30</v>
      </c>
      <c r="I100" s="10"/>
      <c r="J100" s="10" t="s">
        <v>31</v>
      </c>
      <c r="K100" s="10" t="b">
        <v>1</v>
      </c>
      <c r="L100" s="10">
        <v>11</v>
      </c>
      <c r="M100" s="6">
        <v>2026</v>
      </c>
      <c r="N100" s="7">
        <v>0</v>
      </c>
      <c r="O100" s="11">
        <v>42059</v>
      </c>
      <c r="P100" s="11">
        <v>42059</v>
      </c>
    </row>
    <row r="101" spans="1:16" ht="14.25">
      <c r="A101" s="8">
        <v>2015</v>
      </c>
      <c r="B101" s="9" t="s">
        <v>326</v>
      </c>
      <c r="C101" s="9" t="s">
        <v>327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4</v>
      </c>
      <c r="M101" s="6">
        <v>2019</v>
      </c>
      <c r="N101" s="7">
        <v>0</v>
      </c>
      <c r="O101" s="11">
        <v>42059</v>
      </c>
      <c r="P101" s="11">
        <v>42059</v>
      </c>
    </row>
    <row r="102" spans="1:16" ht="14.25">
      <c r="A102" s="8">
        <v>2015</v>
      </c>
      <c r="B102" s="9" t="s">
        <v>326</v>
      </c>
      <c r="C102" s="9" t="s">
        <v>327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3</v>
      </c>
      <c r="M102" s="6">
        <v>2018</v>
      </c>
      <c r="N102" s="7">
        <v>4462556</v>
      </c>
      <c r="O102" s="11">
        <v>42059</v>
      </c>
      <c r="P102" s="11">
        <v>42059</v>
      </c>
    </row>
    <row r="103" spans="1:16" ht="14.25">
      <c r="A103" s="8">
        <v>2015</v>
      </c>
      <c r="B103" s="9" t="s">
        <v>326</v>
      </c>
      <c r="C103" s="9" t="s">
        <v>327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7</v>
      </c>
      <c r="M103" s="6">
        <v>2022</v>
      </c>
      <c r="N103" s="7">
        <v>0</v>
      </c>
      <c r="O103" s="11">
        <v>42059</v>
      </c>
      <c r="P103" s="11">
        <v>42059</v>
      </c>
    </row>
    <row r="104" spans="1:16" ht="14.25">
      <c r="A104" s="8">
        <v>2015</v>
      </c>
      <c r="B104" s="9" t="s">
        <v>326</v>
      </c>
      <c r="C104" s="9" t="s">
        <v>327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9</v>
      </c>
      <c r="M104" s="6">
        <v>2024</v>
      </c>
      <c r="N104" s="7">
        <v>0</v>
      </c>
      <c r="O104" s="11">
        <v>42059</v>
      </c>
      <c r="P104" s="11">
        <v>42059</v>
      </c>
    </row>
    <row r="105" spans="1:16" ht="14.25">
      <c r="A105" s="8">
        <v>2015</v>
      </c>
      <c r="B105" s="9" t="s">
        <v>326</v>
      </c>
      <c r="C105" s="9" t="s">
        <v>327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0</v>
      </c>
      <c r="M105" s="6">
        <v>2015</v>
      </c>
      <c r="N105" s="7">
        <v>4230000</v>
      </c>
      <c r="O105" s="11">
        <v>42059</v>
      </c>
      <c r="P105" s="11">
        <v>42059</v>
      </c>
    </row>
    <row r="106" spans="1:16" ht="14.25">
      <c r="A106" s="8">
        <v>2015</v>
      </c>
      <c r="B106" s="9" t="s">
        <v>326</v>
      </c>
      <c r="C106" s="9" t="s">
        <v>327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10</v>
      </c>
      <c r="M106" s="6">
        <v>2025</v>
      </c>
      <c r="N106" s="7">
        <v>0</v>
      </c>
      <c r="O106" s="11">
        <v>42059</v>
      </c>
      <c r="P106" s="11">
        <v>42059</v>
      </c>
    </row>
    <row r="107" spans="1:16" ht="14.25">
      <c r="A107" s="8">
        <v>2015</v>
      </c>
      <c r="B107" s="9" t="s">
        <v>326</v>
      </c>
      <c r="C107" s="9" t="s">
        <v>327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2</v>
      </c>
      <c r="M107" s="6">
        <v>2017</v>
      </c>
      <c r="N107" s="7">
        <v>4383650</v>
      </c>
      <c r="O107" s="11">
        <v>42059</v>
      </c>
      <c r="P107" s="11">
        <v>42059</v>
      </c>
    </row>
    <row r="108" spans="1:16" ht="14.25">
      <c r="A108" s="8">
        <v>2015</v>
      </c>
      <c r="B108" s="9" t="s">
        <v>326</v>
      </c>
      <c r="C108" s="9" t="s">
        <v>327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6</v>
      </c>
      <c r="M108" s="6">
        <v>2021</v>
      </c>
      <c r="N108" s="7">
        <v>0</v>
      </c>
      <c r="O108" s="11">
        <v>42059</v>
      </c>
      <c r="P108" s="11">
        <v>42059</v>
      </c>
    </row>
    <row r="109" spans="1:16" ht="14.25">
      <c r="A109" s="8">
        <v>2015</v>
      </c>
      <c r="B109" s="9" t="s">
        <v>326</v>
      </c>
      <c r="C109" s="9" t="s">
        <v>327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5</v>
      </c>
      <c r="M109" s="6">
        <v>2020</v>
      </c>
      <c r="N109" s="7">
        <v>0</v>
      </c>
      <c r="O109" s="11">
        <v>42059</v>
      </c>
      <c r="P109" s="11">
        <v>42059</v>
      </c>
    </row>
    <row r="110" spans="1:16" ht="14.25">
      <c r="A110" s="8">
        <v>2015</v>
      </c>
      <c r="B110" s="9" t="s">
        <v>326</v>
      </c>
      <c r="C110" s="9" t="s">
        <v>327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8</v>
      </c>
      <c r="M110" s="6">
        <v>2023</v>
      </c>
      <c r="N110" s="7">
        <v>0</v>
      </c>
      <c r="O110" s="11">
        <v>42059</v>
      </c>
      <c r="P110" s="11">
        <v>42059</v>
      </c>
    </row>
    <row r="111" spans="1:16" ht="14.25">
      <c r="A111" s="8">
        <v>2015</v>
      </c>
      <c r="B111" s="9" t="s">
        <v>326</v>
      </c>
      <c r="C111" s="9" t="s">
        <v>327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1</v>
      </c>
      <c r="M111" s="6">
        <v>2016</v>
      </c>
      <c r="N111" s="7">
        <v>4306140</v>
      </c>
      <c r="O111" s="11">
        <v>42059</v>
      </c>
      <c r="P111" s="11">
        <v>42059</v>
      </c>
    </row>
    <row r="112" spans="1:16" ht="14.25">
      <c r="A112" s="8">
        <v>2015</v>
      </c>
      <c r="B112" s="9" t="s">
        <v>326</v>
      </c>
      <c r="C112" s="9" t="s">
        <v>327</v>
      </c>
      <c r="D112" s="10">
        <v>3062000</v>
      </c>
      <c r="E112" s="10">
        <v>0</v>
      </c>
      <c r="F112" s="10"/>
      <c r="G112" s="10">
        <v>766</v>
      </c>
      <c r="H112" s="10" t="s">
        <v>244</v>
      </c>
      <c r="I112" s="10"/>
      <c r="J112" s="10" t="s">
        <v>241</v>
      </c>
      <c r="K112" s="10" t="b">
        <v>1</v>
      </c>
      <c r="L112" s="10">
        <v>10</v>
      </c>
      <c r="M112" s="6">
        <v>2025</v>
      </c>
      <c r="N112" s="7">
        <v>0</v>
      </c>
      <c r="O112" s="11">
        <v>42059</v>
      </c>
      <c r="P112" s="11">
        <v>42059</v>
      </c>
    </row>
    <row r="113" spans="1:16" ht="14.25">
      <c r="A113" s="8">
        <v>2015</v>
      </c>
      <c r="B113" s="9" t="s">
        <v>326</v>
      </c>
      <c r="C113" s="9" t="s">
        <v>327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4</v>
      </c>
      <c r="M113" s="6">
        <v>2019</v>
      </c>
      <c r="N113" s="7">
        <v>0</v>
      </c>
      <c r="O113" s="11">
        <v>42059</v>
      </c>
      <c r="P113" s="11">
        <v>42059</v>
      </c>
    </row>
    <row r="114" spans="1:16" ht="14.25">
      <c r="A114" s="8">
        <v>2015</v>
      </c>
      <c r="B114" s="9" t="s">
        <v>326</v>
      </c>
      <c r="C114" s="9" t="s">
        <v>327</v>
      </c>
      <c r="D114" s="10">
        <v>3062000</v>
      </c>
      <c r="E114" s="10">
        <v>0</v>
      </c>
      <c r="F114" s="10"/>
      <c r="G114" s="10">
        <v>766</v>
      </c>
      <c r="H114" s="10" t="s">
        <v>244</v>
      </c>
      <c r="I114" s="10"/>
      <c r="J114" s="10" t="s">
        <v>241</v>
      </c>
      <c r="K114" s="10" t="b">
        <v>1</v>
      </c>
      <c r="L114" s="10">
        <v>6</v>
      </c>
      <c r="M114" s="6">
        <v>2021</v>
      </c>
      <c r="N114" s="7">
        <v>0</v>
      </c>
      <c r="O114" s="11">
        <v>42059</v>
      </c>
      <c r="P114" s="11">
        <v>42059</v>
      </c>
    </row>
    <row r="115" spans="1:16" ht="14.25">
      <c r="A115" s="8">
        <v>2015</v>
      </c>
      <c r="B115" s="9" t="s">
        <v>326</v>
      </c>
      <c r="C115" s="9" t="s">
        <v>327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8</v>
      </c>
      <c r="M115" s="6">
        <v>2023</v>
      </c>
      <c r="N115" s="7">
        <v>0</v>
      </c>
      <c r="O115" s="11">
        <v>42059</v>
      </c>
      <c r="P115" s="11">
        <v>42059</v>
      </c>
    </row>
    <row r="116" spans="1:16" ht="14.25">
      <c r="A116" s="8">
        <v>2015</v>
      </c>
      <c r="B116" s="9" t="s">
        <v>326</v>
      </c>
      <c r="C116" s="9" t="s">
        <v>327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7</v>
      </c>
      <c r="M116" s="6">
        <v>2022</v>
      </c>
      <c r="N116" s="7">
        <v>0</v>
      </c>
      <c r="O116" s="11">
        <v>42059</v>
      </c>
      <c r="P116" s="11">
        <v>42059</v>
      </c>
    </row>
    <row r="117" spans="1:16" ht="14.25">
      <c r="A117" s="8">
        <v>2015</v>
      </c>
      <c r="B117" s="9" t="s">
        <v>326</v>
      </c>
      <c r="C117" s="9" t="s">
        <v>327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11</v>
      </c>
      <c r="M117" s="6">
        <v>2026</v>
      </c>
      <c r="N117" s="7">
        <v>0</v>
      </c>
      <c r="O117" s="11">
        <v>42059</v>
      </c>
      <c r="P117" s="11">
        <v>42059</v>
      </c>
    </row>
    <row r="118" spans="1:16" ht="14.25">
      <c r="A118" s="8">
        <v>2015</v>
      </c>
      <c r="B118" s="9" t="s">
        <v>326</v>
      </c>
      <c r="C118" s="9" t="s">
        <v>327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0</v>
      </c>
      <c r="M118" s="6">
        <v>2015</v>
      </c>
      <c r="N118" s="7">
        <v>1044133.11</v>
      </c>
      <c r="O118" s="11">
        <v>42059</v>
      </c>
      <c r="P118" s="11">
        <v>42059</v>
      </c>
    </row>
    <row r="119" spans="1:16" ht="14.25">
      <c r="A119" s="8">
        <v>2015</v>
      </c>
      <c r="B119" s="9" t="s">
        <v>326</v>
      </c>
      <c r="C119" s="9" t="s">
        <v>327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5</v>
      </c>
      <c r="M119" s="6">
        <v>2020</v>
      </c>
      <c r="N119" s="7">
        <v>0</v>
      </c>
      <c r="O119" s="11">
        <v>42059</v>
      </c>
      <c r="P119" s="11">
        <v>42059</v>
      </c>
    </row>
    <row r="120" spans="1:16" ht="14.25">
      <c r="A120" s="8">
        <v>2015</v>
      </c>
      <c r="B120" s="9" t="s">
        <v>326</v>
      </c>
      <c r="C120" s="9" t="s">
        <v>327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3</v>
      </c>
      <c r="M120" s="6">
        <v>2018</v>
      </c>
      <c r="N120" s="7">
        <v>0</v>
      </c>
      <c r="O120" s="11">
        <v>42059</v>
      </c>
      <c r="P120" s="11">
        <v>42059</v>
      </c>
    </row>
    <row r="121" spans="1:16" ht="14.25">
      <c r="A121" s="8">
        <v>2015</v>
      </c>
      <c r="B121" s="9" t="s">
        <v>326</v>
      </c>
      <c r="C121" s="9" t="s">
        <v>327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1</v>
      </c>
      <c r="M121" s="6">
        <v>2016</v>
      </c>
      <c r="N121" s="7">
        <v>0</v>
      </c>
      <c r="O121" s="11">
        <v>42059</v>
      </c>
      <c r="P121" s="11">
        <v>42059</v>
      </c>
    </row>
    <row r="122" spans="1:16" ht="14.25">
      <c r="A122" s="8">
        <v>2015</v>
      </c>
      <c r="B122" s="9" t="s">
        <v>326</v>
      </c>
      <c r="C122" s="9" t="s">
        <v>327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9</v>
      </c>
      <c r="M122" s="6">
        <v>2024</v>
      </c>
      <c r="N122" s="7">
        <v>0</v>
      </c>
      <c r="O122" s="11">
        <v>42059</v>
      </c>
      <c r="P122" s="11">
        <v>42059</v>
      </c>
    </row>
    <row r="123" spans="1:16" ht="14.25">
      <c r="A123" s="8">
        <v>2015</v>
      </c>
      <c r="B123" s="9" t="s">
        <v>326</v>
      </c>
      <c r="C123" s="9" t="s">
        <v>327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2</v>
      </c>
      <c r="M123" s="6">
        <v>2017</v>
      </c>
      <c r="N123" s="7">
        <v>0</v>
      </c>
      <c r="O123" s="11">
        <v>42059</v>
      </c>
      <c r="P123" s="11">
        <v>42059</v>
      </c>
    </row>
    <row r="124" spans="1:16" ht="14.25">
      <c r="A124" s="8">
        <v>2015</v>
      </c>
      <c r="B124" s="9" t="s">
        <v>326</v>
      </c>
      <c r="C124" s="9" t="s">
        <v>327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2</v>
      </c>
      <c r="M124" s="6">
        <v>2017</v>
      </c>
      <c r="N124" s="7">
        <v>0</v>
      </c>
      <c r="O124" s="11">
        <v>42059</v>
      </c>
      <c r="P124" s="11">
        <v>42059</v>
      </c>
    </row>
    <row r="125" spans="1:16" ht="14.25">
      <c r="A125" s="8">
        <v>2015</v>
      </c>
      <c r="B125" s="9" t="s">
        <v>326</v>
      </c>
      <c r="C125" s="9" t="s">
        <v>327</v>
      </c>
      <c r="D125" s="10">
        <v>3062000</v>
      </c>
      <c r="E125" s="10">
        <v>0</v>
      </c>
      <c r="F125" s="10"/>
      <c r="G125" s="10">
        <v>150</v>
      </c>
      <c r="H125" s="10" t="s">
        <v>48</v>
      </c>
      <c r="I125" s="10"/>
      <c r="J125" s="10" t="s">
        <v>202</v>
      </c>
      <c r="K125" s="10" t="b">
        <v>1</v>
      </c>
      <c r="L125" s="10">
        <v>1</v>
      </c>
      <c r="M125" s="6">
        <v>2016</v>
      </c>
      <c r="N125" s="7">
        <v>0</v>
      </c>
      <c r="O125" s="11">
        <v>42059</v>
      </c>
      <c r="P125" s="11">
        <v>42059</v>
      </c>
    </row>
    <row r="126" spans="1:16" ht="14.25">
      <c r="A126" s="8">
        <v>2015</v>
      </c>
      <c r="B126" s="9" t="s">
        <v>326</v>
      </c>
      <c r="C126" s="9" t="s">
        <v>327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9</v>
      </c>
      <c r="M126" s="6">
        <v>2024</v>
      </c>
      <c r="N126" s="7">
        <v>0</v>
      </c>
      <c r="O126" s="11">
        <v>42059</v>
      </c>
      <c r="P126" s="11">
        <v>42059</v>
      </c>
    </row>
    <row r="127" spans="1:16" ht="14.25">
      <c r="A127" s="8">
        <v>2015</v>
      </c>
      <c r="B127" s="9" t="s">
        <v>326</v>
      </c>
      <c r="C127" s="9" t="s">
        <v>327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0</v>
      </c>
      <c r="M127" s="6">
        <v>2015</v>
      </c>
      <c r="N127" s="7">
        <v>0</v>
      </c>
      <c r="O127" s="11">
        <v>42059</v>
      </c>
      <c r="P127" s="11">
        <v>42059</v>
      </c>
    </row>
    <row r="128" spans="1:16" ht="14.25">
      <c r="A128" s="8">
        <v>2015</v>
      </c>
      <c r="B128" s="9" t="s">
        <v>326</v>
      </c>
      <c r="C128" s="9" t="s">
        <v>327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3</v>
      </c>
      <c r="M128" s="6">
        <v>2018</v>
      </c>
      <c r="N128" s="7">
        <v>0</v>
      </c>
      <c r="O128" s="11">
        <v>42059</v>
      </c>
      <c r="P128" s="11">
        <v>42059</v>
      </c>
    </row>
    <row r="129" spans="1:16" ht="14.25">
      <c r="A129" s="8">
        <v>2015</v>
      </c>
      <c r="B129" s="9" t="s">
        <v>326</v>
      </c>
      <c r="C129" s="9" t="s">
        <v>327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7</v>
      </c>
      <c r="M129" s="6">
        <v>2022</v>
      </c>
      <c r="N129" s="7">
        <v>0</v>
      </c>
      <c r="O129" s="11">
        <v>42059</v>
      </c>
      <c r="P129" s="11">
        <v>42059</v>
      </c>
    </row>
    <row r="130" spans="1:16" ht="14.25">
      <c r="A130" s="8">
        <v>2015</v>
      </c>
      <c r="B130" s="9" t="s">
        <v>326</v>
      </c>
      <c r="C130" s="9" t="s">
        <v>327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5</v>
      </c>
      <c r="M130" s="6">
        <v>2020</v>
      </c>
      <c r="N130" s="7">
        <v>0</v>
      </c>
      <c r="O130" s="11">
        <v>42059</v>
      </c>
      <c r="P130" s="11">
        <v>42059</v>
      </c>
    </row>
    <row r="131" spans="1:16" ht="14.25">
      <c r="A131" s="8">
        <v>2015</v>
      </c>
      <c r="B131" s="9" t="s">
        <v>326</v>
      </c>
      <c r="C131" s="9" t="s">
        <v>327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11</v>
      </c>
      <c r="M131" s="6">
        <v>2026</v>
      </c>
      <c r="N131" s="7">
        <v>0</v>
      </c>
      <c r="O131" s="11">
        <v>42059</v>
      </c>
      <c r="P131" s="11">
        <v>42059</v>
      </c>
    </row>
    <row r="132" spans="1:16" ht="14.25">
      <c r="A132" s="8">
        <v>2015</v>
      </c>
      <c r="B132" s="9" t="s">
        <v>326</v>
      </c>
      <c r="C132" s="9" t="s">
        <v>327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6</v>
      </c>
      <c r="M132" s="6">
        <v>2021</v>
      </c>
      <c r="N132" s="7">
        <v>0</v>
      </c>
      <c r="O132" s="11">
        <v>42059</v>
      </c>
      <c r="P132" s="11">
        <v>42059</v>
      </c>
    </row>
    <row r="133" spans="1:16" ht="14.25">
      <c r="A133" s="8">
        <v>2015</v>
      </c>
      <c r="B133" s="9" t="s">
        <v>326</v>
      </c>
      <c r="C133" s="9" t="s">
        <v>327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8</v>
      </c>
      <c r="M133" s="6">
        <v>2023</v>
      </c>
      <c r="N133" s="7">
        <v>0</v>
      </c>
      <c r="O133" s="11">
        <v>42059</v>
      </c>
      <c r="P133" s="11">
        <v>42059</v>
      </c>
    </row>
    <row r="134" spans="1:16" ht="14.25">
      <c r="A134" s="8">
        <v>2015</v>
      </c>
      <c r="B134" s="9" t="s">
        <v>326</v>
      </c>
      <c r="C134" s="9" t="s">
        <v>327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10</v>
      </c>
      <c r="M134" s="6">
        <v>2025</v>
      </c>
      <c r="N134" s="7">
        <v>0</v>
      </c>
      <c r="O134" s="11">
        <v>42059</v>
      </c>
      <c r="P134" s="11">
        <v>42059</v>
      </c>
    </row>
    <row r="135" spans="1:16" ht="14.25">
      <c r="A135" s="8">
        <v>2015</v>
      </c>
      <c r="B135" s="9" t="s">
        <v>326</v>
      </c>
      <c r="C135" s="9" t="s">
        <v>327</v>
      </c>
      <c r="D135" s="10">
        <v>3062000</v>
      </c>
      <c r="E135" s="10">
        <v>0</v>
      </c>
      <c r="F135" s="10"/>
      <c r="G135" s="10">
        <v>769</v>
      </c>
      <c r="H135" s="10">
        <v>12.8</v>
      </c>
      <c r="I135" s="10"/>
      <c r="J135" s="10" t="s">
        <v>249</v>
      </c>
      <c r="K135" s="10" t="b">
        <v>1</v>
      </c>
      <c r="L135" s="10">
        <v>4</v>
      </c>
      <c r="M135" s="6">
        <v>2019</v>
      </c>
      <c r="N135" s="7">
        <v>0</v>
      </c>
      <c r="O135" s="11">
        <v>42059</v>
      </c>
      <c r="P135" s="11">
        <v>42059</v>
      </c>
    </row>
    <row r="136" spans="1:16" ht="14.25">
      <c r="A136" s="8">
        <v>2015</v>
      </c>
      <c r="B136" s="9" t="s">
        <v>326</v>
      </c>
      <c r="C136" s="9" t="s">
        <v>327</v>
      </c>
      <c r="D136" s="10">
        <v>3062000</v>
      </c>
      <c r="E136" s="10">
        <v>0</v>
      </c>
      <c r="F136" s="10"/>
      <c r="G136" s="10">
        <v>769</v>
      </c>
      <c r="H136" s="10">
        <v>12.8</v>
      </c>
      <c r="I136" s="10"/>
      <c r="J136" s="10" t="s">
        <v>249</v>
      </c>
      <c r="K136" s="10" t="b">
        <v>1</v>
      </c>
      <c r="L136" s="10">
        <v>1</v>
      </c>
      <c r="M136" s="6">
        <v>2016</v>
      </c>
      <c r="N136" s="7">
        <v>0</v>
      </c>
      <c r="O136" s="11">
        <v>42059</v>
      </c>
      <c r="P136" s="11">
        <v>42059</v>
      </c>
    </row>
    <row r="137" spans="1:16" ht="14.25">
      <c r="A137" s="8">
        <v>2015</v>
      </c>
      <c r="B137" s="9" t="s">
        <v>326</v>
      </c>
      <c r="C137" s="9" t="s">
        <v>327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7</v>
      </c>
      <c r="M137" s="6">
        <v>2022</v>
      </c>
      <c r="N137" s="7">
        <v>0</v>
      </c>
      <c r="O137" s="11">
        <v>42059</v>
      </c>
      <c r="P137" s="11">
        <v>42059</v>
      </c>
    </row>
    <row r="138" spans="1:16" ht="14.25">
      <c r="A138" s="8">
        <v>2015</v>
      </c>
      <c r="B138" s="9" t="s">
        <v>326</v>
      </c>
      <c r="C138" s="9" t="s">
        <v>327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5</v>
      </c>
      <c r="M138" s="6">
        <v>2020</v>
      </c>
      <c r="N138" s="7">
        <v>0</v>
      </c>
      <c r="O138" s="11">
        <v>42059</v>
      </c>
      <c r="P138" s="11">
        <v>42059</v>
      </c>
    </row>
    <row r="139" spans="1:16" ht="14.25">
      <c r="A139" s="8">
        <v>2015</v>
      </c>
      <c r="B139" s="9" t="s">
        <v>326</v>
      </c>
      <c r="C139" s="9" t="s">
        <v>327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11</v>
      </c>
      <c r="M139" s="6">
        <v>2026</v>
      </c>
      <c r="N139" s="7">
        <v>0</v>
      </c>
      <c r="O139" s="11">
        <v>42059</v>
      </c>
      <c r="P139" s="11">
        <v>42059</v>
      </c>
    </row>
    <row r="140" spans="1:16" ht="14.25">
      <c r="A140" s="8">
        <v>2015</v>
      </c>
      <c r="B140" s="9" t="s">
        <v>326</v>
      </c>
      <c r="C140" s="9" t="s">
        <v>327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10</v>
      </c>
      <c r="M140" s="6">
        <v>2025</v>
      </c>
      <c r="N140" s="7">
        <v>0</v>
      </c>
      <c r="O140" s="11">
        <v>42059</v>
      </c>
      <c r="P140" s="11">
        <v>42059</v>
      </c>
    </row>
    <row r="141" spans="1:16" ht="14.25">
      <c r="A141" s="8">
        <v>2015</v>
      </c>
      <c r="B141" s="9" t="s">
        <v>326</v>
      </c>
      <c r="C141" s="9" t="s">
        <v>327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0</v>
      </c>
      <c r="M141" s="6">
        <v>2015</v>
      </c>
      <c r="N141" s="7">
        <v>0</v>
      </c>
      <c r="O141" s="11">
        <v>42059</v>
      </c>
      <c r="P141" s="11">
        <v>42059</v>
      </c>
    </row>
    <row r="142" spans="1:16" ht="14.25">
      <c r="A142" s="8">
        <v>2015</v>
      </c>
      <c r="B142" s="9" t="s">
        <v>326</v>
      </c>
      <c r="C142" s="9" t="s">
        <v>327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9</v>
      </c>
      <c r="M142" s="6">
        <v>2024</v>
      </c>
      <c r="N142" s="7">
        <v>0</v>
      </c>
      <c r="O142" s="11">
        <v>42059</v>
      </c>
      <c r="P142" s="11">
        <v>42059</v>
      </c>
    </row>
    <row r="143" spans="1:16" ht="14.25">
      <c r="A143" s="8">
        <v>2015</v>
      </c>
      <c r="B143" s="9" t="s">
        <v>326</v>
      </c>
      <c r="C143" s="9" t="s">
        <v>327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3</v>
      </c>
      <c r="M143" s="6">
        <v>2018</v>
      </c>
      <c r="N143" s="7">
        <v>0</v>
      </c>
      <c r="O143" s="11">
        <v>42059</v>
      </c>
      <c r="P143" s="11">
        <v>42059</v>
      </c>
    </row>
    <row r="144" spans="1:16" ht="14.25">
      <c r="A144" s="8">
        <v>2015</v>
      </c>
      <c r="B144" s="9" t="s">
        <v>326</v>
      </c>
      <c r="C144" s="9" t="s">
        <v>327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8</v>
      </c>
      <c r="M144" s="6">
        <v>2023</v>
      </c>
      <c r="N144" s="7">
        <v>0</v>
      </c>
      <c r="O144" s="11">
        <v>42059</v>
      </c>
      <c r="P144" s="11">
        <v>42059</v>
      </c>
    </row>
    <row r="145" spans="1:16" ht="14.25">
      <c r="A145" s="8">
        <v>2015</v>
      </c>
      <c r="B145" s="9" t="s">
        <v>326</v>
      </c>
      <c r="C145" s="9" t="s">
        <v>327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4</v>
      </c>
      <c r="M145" s="6">
        <v>2019</v>
      </c>
      <c r="N145" s="7">
        <v>0</v>
      </c>
      <c r="O145" s="11">
        <v>42059</v>
      </c>
      <c r="P145" s="11">
        <v>42059</v>
      </c>
    </row>
    <row r="146" spans="1:16" ht="14.25">
      <c r="A146" s="8">
        <v>2015</v>
      </c>
      <c r="B146" s="9" t="s">
        <v>326</v>
      </c>
      <c r="C146" s="9" t="s">
        <v>327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2</v>
      </c>
      <c r="M146" s="6">
        <v>2017</v>
      </c>
      <c r="N146" s="7">
        <v>0</v>
      </c>
      <c r="O146" s="11">
        <v>42059</v>
      </c>
      <c r="P146" s="11">
        <v>42059</v>
      </c>
    </row>
    <row r="147" spans="1:16" ht="14.25">
      <c r="A147" s="8">
        <v>2015</v>
      </c>
      <c r="B147" s="9" t="s">
        <v>326</v>
      </c>
      <c r="C147" s="9" t="s">
        <v>327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6</v>
      </c>
      <c r="M147" s="6">
        <v>2021</v>
      </c>
      <c r="N147" s="7">
        <v>0</v>
      </c>
      <c r="O147" s="11">
        <v>42059</v>
      </c>
      <c r="P147" s="11">
        <v>42059</v>
      </c>
    </row>
    <row r="148" spans="1:16" ht="14.25">
      <c r="A148" s="8">
        <v>2015</v>
      </c>
      <c r="B148" s="9" t="s">
        <v>326</v>
      </c>
      <c r="C148" s="9" t="s">
        <v>327</v>
      </c>
      <c r="D148" s="10">
        <v>3062000</v>
      </c>
      <c r="E148" s="10">
        <v>0</v>
      </c>
      <c r="F148" s="10"/>
      <c r="G148" s="10">
        <v>920</v>
      </c>
      <c r="H148" s="10" t="s">
        <v>119</v>
      </c>
      <c r="I148" s="10"/>
      <c r="J148" s="10" t="s">
        <v>251</v>
      </c>
      <c r="K148" s="10" t="b">
        <v>1</v>
      </c>
      <c r="L148" s="10">
        <v>5</v>
      </c>
      <c r="M148" s="6">
        <v>2020</v>
      </c>
      <c r="N148" s="7">
        <v>0</v>
      </c>
      <c r="O148" s="11">
        <v>42059</v>
      </c>
      <c r="P148" s="11">
        <v>42059</v>
      </c>
    </row>
    <row r="149" spans="1:16" ht="14.25">
      <c r="A149" s="8">
        <v>2015</v>
      </c>
      <c r="B149" s="9" t="s">
        <v>326</v>
      </c>
      <c r="C149" s="9" t="s">
        <v>327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0</v>
      </c>
      <c r="M149" s="6">
        <v>2015</v>
      </c>
      <c r="N149" s="7">
        <v>0</v>
      </c>
      <c r="O149" s="11">
        <v>42059</v>
      </c>
      <c r="P149" s="11">
        <v>42059</v>
      </c>
    </row>
    <row r="150" spans="1:16" ht="14.25">
      <c r="A150" s="8">
        <v>2015</v>
      </c>
      <c r="B150" s="9" t="s">
        <v>326</v>
      </c>
      <c r="C150" s="9" t="s">
        <v>327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3</v>
      </c>
      <c r="M150" s="6">
        <v>2018</v>
      </c>
      <c r="N150" s="7">
        <v>0</v>
      </c>
      <c r="O150" s="11">
        <v>42059</v>
      </c>
      <c r="P150" s="11">
        <v>42059</v>
      </c>
    </row>
    <row r="151" spans="1:16" ht="14.25">
      <c r="A151" s="8">
        <v>2015</v>
      </c>
      <c r="B151" s="9" t="s">
        <v>326</v>
      </c>
      <c r="C151" s="9" t="s">
        <v>327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6</v>
      </c>
      <c r="M151" s="6">
        <v>2021</v>
      </c>
      <c r="N151" s="7">
        <v>0</v>
      </c>
      <c r="O151" s="11">
        <v>42059</v>
      </c>
      <c r="P151" s="11">
        <v>42059</v>
      </c>
    </row>
    <row r="152" spans="1:16" ht="14.25">
      <c r="A152" s="8">
        <v>2015</v>
      </c>
      <c r="B152" s="9" t="s">
        <v>326</v>
      </c>
      <c r="C152" s="9" t="s">
        <v>327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7</v>
      </c>
      <c r="M152" s="6">
        <v>2022</v>
      </c>
      <c r="N152" s="7">
        <v>0</v>
      </c>
      <c r="O152" s="11">
        <v>42059</v>
      </c>
      <c r="P152" s="11">
        <v>42059</v>
      </c>
    </row>
    <row r="153" spans="1:16" ht="14.25">
      <c r="A153" s="8">
        <v>2015</v>
      </c>
      <c r="B153" s="9" t="s">
        <v>326</v>
      </c>
      <c r="C153" s="9" t="s">
        <v>327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11</v>
      </c>
      <c r="M153" s="6">
        <v>2026</v>
      </c>
      <c r="N153" s="7">
        <v>0</v>
      </c>
      <c r="O153" s="11">
        <v>42059</v>
      </c>
      <c r="P153" s="11">
        <v>42059</v>
      </c>
    </row>
    <row r="154" spans="1:16" ht="14.25">
      <c r="A154" s="8">
        <v>2015</v>
      </c>
      <c r="B154" s="9" t="s">
        <v>326</v>
      </c>
      <c r="C154" s="9" t="s">
        <v>327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10</v>
      </c>
      <c r="M154" s="6">
        <v>2025</v>
      </c>
      <c r="N154" s="7">
        <v>0</v>
      </c>
      <c r="O154" s="11">
        <v>42059</v>
      </c>
      <c r="P154" s="11">
        <v>42059</v>
      </c>
    </row>
    <row r="155" spans="1:16" ht="14.25">
      <c r="A155" s="8">
        <v>2015</v>
      </c>
      <c r="B155" s="9" t="s">
        <v>326</v>
      </c>
      <c r="C155" s="9" t="s">
        <v>327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8</v>
      </c>
      <c r="M155" s="6">
        <v>2023</v>
      </c>
      <c r="N155" s="7">
        <v>0</v>
      </c>
      <c r="O155" s="11">
        <v>42059</v>
      </c>
      <c r="P155" s="11">
        <v>42059</v>
      </c>
    </row>
    <row r="156" spans="1:16" ht="14.25">
      <c r="A156" s="8">
        <v>2015</v>
      </c>
      <c r="B156" s="9" t="s">
        <v>326</v>
      </c>
      <c r="C156" s="9" t="s">
        <v>327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1</v>
      </c>
      <c r="M156" s="6">
        <v>2016</v>
      </c>
      <c r="N156" s="7">
        <v>0</v>
      </c>
      <c r="O156" s="11">
        <v>42059</v>
      </c>
      <c r="P156" s="11">
        <v>42059</v>
      </c>
    </row>
    <row r="157" spans="1:16" ht="14.25">
      <c r="A157" s="8">
        <v>2015</v>
      </c>
      <c r="B157" s="9" t="s">
        <v>326</v>
      </c>
      <c r="C157" s="9" t="s">
        <v>327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4</v>
      </c>
      <c r="M157" s="6">
        <v>2019</v>
      </c>
      <c r="N157" s="7">
        <v>0</v>
      </c>
      <c r="O157" s="11">
        <v>42059</v>
      </c>
      <c r="P157" s="11">
        <v>42059</v>
      </c>
    </row>
    <row r="158" spans="1:16" ht="14.25">
      <c r="A158" s="8">
        <v>2015</v>
      </c>
      <c r="B158" s="9" t="s">
        <v>326</v>
      </c>
      <c r="C158" s="9" t="s">
        <v>327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9</v>
      </c>
      <c r="M158" s="6">
        <v>2024</v>
      </c>
      <c r="N158" s="7">
        <v>0</v>
      </c>
      <c r="O158" s="11">
        <v>42059</v>
      </c>
      <c r="P158" s="11">
        <v>42059</v>
      </c>
    </row>
    <row r="159" spans="1:16" ht="14.25">
      <c r="A159" s="8">
        <v>2015</v>
      </c>
      <c r="B159" s="9" t="s">
        <v>326</v>
      </c>
      <c r="C159" s="9" t="s">
        <v>327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2</v>
      </c>
      <c r="M159" s="6">
        <v>2017</v>
      </c>
      <c r="N159" s="7">
        <v>0</v>
      </c>
      <c r="O159" s="11">
        <v>42059</v>
      </c>
      <c r="P159" s="11">
        <v>42059</v>
      </c>
    </row>
    <row r="160" spans="1:16" ht="14.25">
      <c r="A160" s="8">
        <v>2015</v>
      </c>
      <c r="B160" s="9" t="s">
        <v>326</v>
      </c>
      <c r="C160" s="9" t="s">
        <v>327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10</v>
      </c>
      <c r="M160" s="6">
        <v>2025</v>
      </c>
      <c r="N160" s="7">
        <v>0</v>
      </c>
      <c r="O160" s="11">
        <v>42059</v>
      </c>
      <c r="P160" s="11">
        <v>42059</v>
      </c>
    </row>
    <row r="161" spans="1:16" ht="14.25">
      <c r="A161" s="8">
        <v>2015</v>
      </c>
      <c r="B161" s="9" t="s">
        <v>326</v>
      </c>
      <c r="C161" s="9" t="s">
        <v>327</v>
      </c>
      <c r="D161" s="10">
        <v>3062000</v>
      </c>
      <c r="E161" s="10">
        <v>0</v>
      </c>
      <c r="F161" s="10"/>
      <c r="G161" s="10">
        <v>110</v>
      </c>
      <c r="H161" s="10" t="s">
        <v>43</v>
      </c>
      <c r="I161" s="10"/>
      <c r="J161" s="10" t="s">
        <v>44</v>
      </c>
      <c r="K161" s="10" t="b">
        <v>1</v>
      </c>
      <c r="L161" s="10">
        <v>5</v>
      </c>
      <c r="M161" s="6">
        <v>2020</v>
      </c>
      <c r="N161" s="7">
        <v>0</v>
      </c>
      <c r="O161" s="11">
        <v>42059</v>
      </c>
      <c r="P161" s="11">
        <v>42059</v>
      </c>
    </row>
    <row r="162" spans="1:16" ht="14.25">
      <c r="A162" s="8">
        <v>2015</v>
      </c>
      <c r="B162" s="9" t="s">
        <v>326</v>
      </c>
      <c r="C162" s="9" t="s">
        <v>327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7</v>
      </c>
      <c r="M162" s="6">
        <v>2022</v>
      </c>
      <c r="N162" s="7">
        <v>0</v>
      </c>
      <c r="O162" s="11">
        <v>42059</v>
      </c>
      <c r="P162" s="11">
        <v>42059</v>
      </c>
    </row>
    <row r="163" spans="1:16" ht="14.25">
      <c r="A163" s="8">
        <v>2015</v>
      </c>
      <c r="B163" s="9" t="s">
        <v>326</v>
      </c>
      <c r="C163" s="9" t="s">
        <v>327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3</v>
      </c>
      <c r="M163" s="6">
        <v>2018</v>
      </c>
      <c r="N163" s="7">
        <v>0</v>
      </c>
      <c r="O163" s="11">
        <v>42059</v>
      </c>
      <c r="P163" s="11">
        <v>42059</v>
      </c>
    </row>
    <row r="164" spans="1:16" ht="14.25">
      <c r="A164" s="8">
        <v>2015</v>
      </c>
      <c r="B164" s="9" t="s">
        <v>326</v>
      </c>
      <c r="C164" s="9" t="s">
        <v>327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1</v>
      </c>
      <c r="M164" s="6">
        <v>2016</v>
      </c>
      <c r="N164" s="7">
        <v>0</v>
      </c>
      <c r="O164" s="11">
        <v>42059</v>
      </c>
      <c r="P164" s="11">
        <v>42059</v>
      </c>
    </row>
    <row r="165" spans="1:16" ht="14.25">
      <c r="A165" s="8">
        <v>2015</v>
      </c>
      <c r="B165" s="9" t="s">
        <v>326</v>
      </c>
      <c r="C165" s="9" t="s">
        <v>327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8</v>
      </c>
      <c r="M165" s="6">
        <v>2023</v>
      </c>
      <c r="N165" s="7">
        <v>0</v>
      </c>
      <c r="O165" s="11">
        <v>42059</v>
      </c>
      <c r="P165" s="11">
        <v>42059</v>
      </c>
    </row>
    <row r="166" spans="1:16" ht="14.25">
      <c r="A166" s="8">
        <v>2015</v>
      </c>
      <c r="B166" s="9" t="s">
        <v>326</v>
      </c>
      <c r="C166" s="9" t="s">
        <v>327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11</v>
      </c>
      <c r="M166" s="6">
        <v>2026</v>
      </c>
      <c r="N166" s="7">
        <v>0</v>
      </c>
      <c r="O166" s="11">
        <v>42059</v>
      </c>
      <c r="P166" s="11">
        <v>42059</v>
      </c>
    </row>
    <row r="167" spans="1:16" ht="14.25">
      <c r="A167" s="8">
        <v>2015</v>
      </c>
      <c r="B167" s="9" t="s">
        <v>326</v>
      </c>
      <c r="C167" s="9" t="s">
        <v>327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0</v>
      </c>
      <c r="M167" s="6">
        <v>2015</v>
      </c>
      <c r="N167" s="7">
        <v>0</v>
      </c>
      <c r="O167" s="11">
        <v>42059</v>
      </c>
      <c r="P167" s="11">
        <v>42059</v>
      </c>
    </row>
    <row r="168" spans="1:16" ht="14.25">
      <c r="A168" s="8">
        <v>2015</v>
      </c>
      <c r="B168" s="9" t="s">
        <v>326</v>
      </c>
      <c r="C168" s="9" t="s">
        <v>327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4</v>
      </c>
      <c r="M168" s="6">
        <v>2019</v>
      </c>
      <c r="N168" s="7">
        <v>0</v>
      </c>
      <c r="O168" s="11">
        <v>42059</v>
      </c>
      <c r="P168" s="11">
        <v>42059</v>
      </c>
    </row>
    <row r="169" spans="1:16" ht="14.25">
      <c r="A169" s="8">
        <v>2015</v>
      </c>
      <c r="B169" s="9" t="s">
        <v>326</v>
      </c>
      <c r="C169" s="9" t="s">
        <v>327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6</v>
      </c>
      <c r="M169" s="6">
        <v>2021</v>
      </c>
      <c r="N169" s="7">
        <v>0</v>
      </c>
      <c r="O169" s="11">
        <v>42059</v>
      </c>
      <c r="P169" s="11">
        <v>42059</v>
      </c>
    </row>
    <row r="170" spans="1:16" ht="14.25">
      <c r="A170" s="8">
        <v>2015</v>
      </c>
      <c r="B170" s="9" t="s">
        <v>326</v>
      </c>
      <c r="C170" s="9" t="s">
        <v>327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5</v>
      </c>
      <c r="M170" s="6">
        <v>2020</v>
      </c>
      <c r="N170" s="7">
        <v>0</v>
      </c>
      <c r="O170" s="11">
        <v>42059</v>
      </c>
      <c r="P170" s="11">
        <v>42059</v>
      </c>
    </row>
    <row r="171" spans="1:16" ht="14.25">
      <c r="A171" s="8">
        <v>2015</v>
      </c>
      <c r="B171" s="9" t="s">
        <v>326</v>
      </c>
      <c r="C171" s="9" t="s">
        <v>327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2</v>
      </c>
      <c r="M171" s="6">
        <v>2017</v>
      </c>
      <c r="N171" s="7">
        <v>0</v>
      </c>
      <c r="O171" s="11">
        <v>42059</v>
      </c>
      <c r="P171" s="11">
        <v>42059</v>
      </c>
    </row>
    <row r="172" spans="1:16" ht="14.25">
      <c r="A172" s="8">
        <v>2015</v>
      </c>
      <c r="B172" s="9" t="s">
        <v>326</v>
      </c>
      <c r="C172" s="9" t="s">
        <v>327</v>
      </c>
      <c r="D172" s="10">
        <v>3062000</v>
      </c>
      <c r="E172" s="10">
        <v>0</v>
      </c>
      <c r="F172" s="10"/>
      <c r="G172" s="10">
        <v>800</v>
      </c>
      <c r="H172" s="10">
        <v>13.1</v>
      </c>
      <c r="I172" s="10"/>
      <c r="J172" s="10" t="s">
        <v>106</v>
      </c>
      <c r="K172" s="10" t="b">
        <v>1</v>
      </c>
      <c r="L172" s="10">
        <v>9</v>
      </c>
      <c r="M172" s="6">
        <v>2024</v>
      </c>
      <c r="N172" s="7">
        <v>0</v>
      </c>
      <c r="O172" s="11">
        <v>42059</v>
      </c>
      <c r="P172" s="11">
        <v>42059</v>
      </c>
    </row>
    <row r="173" spans="1:16" ht="14.25">
      <c r="A173" s="8">
        <v>2015</v>
      </c>
      <c r="B173" s="9" t="s">
        <v>326</v>
      </c>
      <c r="C173" s="9" t="s">
        <v>327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9</v>
      </c>
      <c r="M173" s="6">
        <v>2024</v>
      </c>
      <c r="N173" s="7">
        <v>0</v>
      </c>
      <c r="O173" s="11">
        <v>42059</v>
      </c>
      <c r="P173" s="11">
        <v>42059</v>
      </c>
    </row>
    <row r="174" spans="1:16" ht="14.25">
      <c r="A174" s="8">
        <v>2015</v>
      </c>
      <c r="B174" s="9" t="s">
        <v>326</v>
      </c>
      <c r="C174" s="9" t="s">
        <v>327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11</v>
      </c>
      <c r="M174" s="6">
        <v>2026</v>
      </c>
      <c r="N174" s="7">
        <v>0</v>
      </c>
      <c r="O174" s="11">
        <v>42059</v>
      </c>
      <c r="P174" s="11">
        <v>42059</v>
      </c>
    </row>
    <row r="175" spans="1:16" ht="14.25">
      <c r="A175" s="8">
        <v>2015</v>
      </c>
      <c r="B175" s="9" t="s">
        <v>326</v>
      </c>
      <c r="C175" s="9" t="s">
        <v>327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2</v>
      </c>
      <c r="M175" s="6">
        <v>2017</v>
      </c>
      <c r="N175" s="7">
        <v>0</v>
      </c>
      <c r="O175" s="11">
        <v>42059</v>
      </c>
      <c r="P175" s="11">
        <v>42059</v>
      </c>
    </row>
    <row r="176" spans="1:16" ht="14.25">
      <c r="A176" s="8">
        <v>2015</v>
      </c>
      <c r="B176" s="9" t="s">
        <v>326</v>
      </c>
      <c r="C176" s="9" t="s">
        <v>327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7</v>
      </c>
      <c r="M176" s="6">
        <v>2022</v>
      </c>
      <c r="N176" s="7">
        <v>0</v>
      </c>
      <c r="O176" s="11">
        <v>42059</v>
      </c>
      <c r="P176" s="11">
        <v>42059</v>
      </c>
    </row>
    <row r="177" spans="1:16" ht="14.25">
      <c r="A177" s="8">
        <v>2015</v>
      </c>
      <c r="B177" s="9" t="s">
        <v>326</v>
      </c>
      <c r="C177" s="9" t="s">
        <v>327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5</v>
      </c>
      <c r="M177" s="6">
        <v>2020</v>
      </c>
      <c r="N177" s="7">
        <v>0</v>
      </c>
      <c r="O177" s="11">
        <v>42059</v>
      </c>
      <c r="P177" s="11">
        <v>42059</v>
      </c>
    </row>
    <row r="178" spans="1:16" ht="14.25">
      <c r="A178" s="8">
        <v>2015</v>
      </c>
      <c r="B178" s="9" t="s">
        <v>326</v>
      </c>
      <c r="C178" s="9" t="s">
        <v>327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6</v>
      </c>
      <c r="M178" s="6">
        <v>2021</v>
      </c>
      <c r="N178" s="7">
        <v>0</v>
      </c>
      <c r="O178" s="11">
        <v>42059</v>
      </c>
      <c r="P178" s="11">
        <v>42059</v>
      </c>
    </row>
    <row r="179" spans="1:16" ht="14.25">
      <c r="A179" s="8">
        <v>2015</v>
      </c>
      <c r="B179" s="9" t="s">
        <v>326</v>
      </c>
      <c r="C179" s="9" t="s">
        <v>327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10</v>
      </c>
      <c r="M179" s="6">
        <v>2025</v>
      </c>
      <c r="N179" s="7">
        <v>0</v>
      </c>
      <c r="O179" s="11">
        <v>42059</v>
      </c>
      <c r="P179" s="11">
        <v>42059</v>
      </c>
    </row>
    <row r="180" spans="1:16" ht="14.25">
      <c r="A180" s="8">
        <v>2015</v>
      </c>
      <c r="B180" s="9" t="s">
        <v>326</v>
      </c>
      <c r="C180" s="9" t="s">
        <v>327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4</v>
      </c>
      <c r="M180" s="6">
        <v>2019</v>
      </c>
      <c r="N180" s="7">
        <v>0</v>
      </c>
      <c r="O180" s="11">
        <v>42059</v>
      </c>
      <c r="P180" s="11">
        <v>42059</v>
      </c>
    </row>
    <row r="181" spans="1:16" ht="14.25">
      <c r="A181" s="8">
        <v>2015</v>
      </c>
      <c r="B181" s="9" t="s">
        <v>326</v>
      </c>
      <c r="C181" s="9" t="s">
        <v>327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1</v>
      </c>
      <c r="M181" s="6">
        <v>2016</v>
      </c>
      <c r="N181" s="7">
        <v>0</v>
      </c>
      <c r="O181" s="11">
        <v>42059</v>
      </c>
      <c r="P181" s="11">
        <v>42059</v>
      </c>
    </row>
    <row r="182" spans="1:16" ht="14.25">
      <c r="A182" s="8">
        <v>2015</v>
      </c>
      <c r="B182" s="9" t="s">
        <v>326</v>
      </c>
      <c r="C182" s="9" t="s">
        <v>327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8</v>
      </c>
      <c r="M182" s="6">
        <v>2023</v>
      </c>
      <c r="N182" s="7">
        <v>0</v>
      </c>
      <c r="O182" s="11">
        <v>42059</v>
      </c>
      <c r="P182" s="11">
        <v>42059</v>
      </c>
    </row>
    <row r="183" spans="1:16" ht="14.25">
      <c r="A183" s="8">
        <v>2015</v>
      </c>
      <c r="B183" s="9" t="s">
        <v>326</v>
      </c>
      <c r="C183" s="9" t="s">
        <v>327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0</v>
      </c>
      <c r="M183" s="6">
        <v>2015</v>
      </c>
      <c r="N183" s="7">
        <v>0</v>
      </c>
      <c r="O183" s="11">
        <v>42059</v>
      </c>
      <c r="P183" s="11">
        <v>42059</v>
      </c>
    </row>
    <row r="184" spans="1:16" ht="14.25">
      <c r="A184" s="8">
        <v>2015</v>
      </c>
      <c r="B184" s="9" t="s">
        <v>326</v>
      </c>
      <c r="C184" s="9" t="s">
        <v>327</v>
      </c>
      <c r="D184" s="10">
        <v>3062000</v>
      </c>
      <c r="E184" s="10">
        <v>0</v>
      </c>
      <c r="F184" s="10"/>
      <c r="G184" s="10">
        <v>440</v>
      </c>
      <c r="H184" s="10">
        <v>9</v>
      </c>
      <c r="I184" s="10"/>
      <c r="J184" s="10" t="s">
        <v>136</v>
      </c>
      <c r="K184" s="10" t="b">
        <v>0</v>
      </c>
      <c r="L184" s="10">
        <v>3</v>
      </c>
      <c r="M184" s="6">
        <v>2018</v>
      </c>
      <c r="N184" s="7">
        <v>0</v>
      </c>
      <c r="O184" s="11">
        <v>42059</v>
      </c>
      <c r="P184" s="11">
        <v>42059</v>
      </c>
    </row>
    <row r="185" spans="1:16" ht="14.25">
      <c r="A185" s="8">
        <v>2015</v>
      </c>
      <c r="B185" s="9" t="s">
        <v>326</v>
      </c>
      <c r="C185" s="9" t="s">
        <v>327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11</v>
      </c>
      <c r="M185" s="6">
        <v>2026</v>
      </c>
      <c r="N185" s="7">
        <v>0</v>
      </c>
      <c r="O185" s="11">
        <v>42059</v>
      </c>
      <c r="P185" s="11">
        <v>42059</v>
      </c>
    </row>
    <row r="186" spans="1:16" ht="14.25">
      <c r="A186" s="8">
        <v>2015</v>
      </c>
      <c r="B186" s="9" t="s">
        <v>326</v>
      </c>
      <c r="C186" s="9" t="s">
        <v>327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8</v>
      </c>
      <c r="M186" s="6">
        <v>2023</v>
      </c>
      <c r="N186" s="7">
        <v>0</v>
      </c>
      <c r="O186" s="11">
        <v>42059</v>
      </c>
      <c r="P186" s="11">
        <v>42059</v>
      </c>
    </row>
    <row r="187" spans="1:16" ht="14.25">
      <c r="A187" s="8">
        <v>2015</v>
      </c>
      <c r="B187" s="9" t="s">
        <v>326</v>
      </c>
      <c r="C187" s="9" t="s">
        <v>327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3</v>
      </c>
      <c r="M187" s="6">
        <v>2018</v>
      </c>
      <c r="N187" s="7">
        <v>0</v>
      </c>
      <c r="O187" s="11">
        <v>42059</v>
      </c>
      <c r="P187" s="11">
        <v>42059</v>
      </c>
    </row>
    <row r="188" spans="1:16" ht="14.25">
      <c r="A188" s="8">
        <v>2015</v>
      </c>
      <c r="B188" s="9" t="s">
        <v>326</v>
      </c>
      <c r="C188" s="9" t="s">
        <v>327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1</v>
      </c>
      <c r="M188" s="6">
        <v>2016</v>
      </c>
      <c r="N188" s="7">
        <v>0</v>
      </c>
      <c r="O188" s="11">
        <v>42059</v>
      </c>
      <c r="P188" s="11">
        <v>42059</v>
      </c>
    </row>
    <row r="189" spans="1:16" ht="14.25">
      <c r="A189" s="8">
        <v>2015</v>
      </c>
      <c r="B189" s="9" t="s">
        <v>326</v>
      </c>
      <c r="C189" s="9" t="s">
        <v>327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2</v>
      </c>
      <c r="M189" s="6">
        <v>2017</v>
      </c>
      <c r="N189" s="7">
        <v>0</v>
      </c>
      <c r="O189" s="11">
        <v>42059</v>
      </c>
      <c r="P189" s="11">
        <v>42059</v>
      </c>
    </row>
    <row r="190" spans="1:16" ht="14.25">
      <c r="A190" s="8">
        <v>2015</v>
      </c>
      <c r="B190" s="9" t="s">
        <v>326</v>
      </c>
      <c r="C190" s="9" t="s">
        <v>327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7</v>
      </c>
      <c r="M190" s="6">
        <v>2022</v>
      </c>
      <c r="N190" s="7">
        <v>0</v>
      </c>
      <c r="O190" s="11">
        <v>42059</v>
      </c>
      <c r="P190" s="11">
        <v>42059</v>
      </c>
    </row>
    <row r="191" spans="1:16" ht="14.25">
      <c r="A191" s="8">
        <v>2015</v>
      </c>
      <c r="B191" s="9" t="s">
        <v>326</v>
      </c>
      <c r="C191" s="9" t="s">
        <v>327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9</v>
      </c>
      <c r="M191" s="6">
        <v>2024</v>
      </c>
      <c r="N191" s="7">
        <v>0</v>
      </c>
      <c r="O191" s="11">
        <v>42059</v>
      </c>
      <c r="P191" s="11">
        <v>42059</v>
      </c>
    </row>
    <row r="192" spans="1:16" ht="14.25">
      <c r="A192" s="8">
        <v>2015</v>
      </c>
      <c r="B192" s="9" t="s">
        <v>326</v>
      </c>
      <c r="C192" s="9" t="s">
        <v>327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6</v>
      </c>
      <c r="M192" s="6">
        <v>2021</v>
      </c>
      <c r="N192" s="7">
        <v>0</v>
      </c>
      <c r="O192" s="11">
        <v>42059</v>
      </c>
      <c r="P192" s="11">
        <v>42059</v>
      </c>
    </row>
    <row r="193" spans="1:16" ht="14.25">
      <c r="A193" s="8">
        <v>2015</v>
      </c>
      <c r="B193" s="9" t="s">
        <v>326</v>
      </c>
      <c r="C193" s="9" t="s">
        <v>327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5</v>
      </c>
      <c r="M193" s="6">
        <v>2020</v>
      </c>
      <c r="N193" s="7">
        <v>0</v>
      </c>
      <c r="O193" s="11">
        <v>42059</v>
      </c>
      <c r="P193" s="11">
        <v>42059</v>
      </c>
    </row>
    <row r="194" spans="1:16" ht="14.25">
      <c r="A194" s="8">
        <v>2015</v>
      </c>
      <c r="B194" s="9" t="s">
        <v>326</v>
      </c>
      <c r="C194" s="9" t="s">
        <v>327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0</v>
      </c>
      <c r="M194" s="6">
        <v>2015</v>
      </c>
      <c r="N194" s="7">
        <v>0</v>
      </c>
      <c r="O194" s="11">
        <v>42059</v>
      </c>
      <c r="P194" s="11">
        <v>42059</v>
      </c>
    </row>
    <row r="195" spans="1:16" ht="14.25">
      <c r="A195" s="8">
        <v>2015</v>
      </c>
      <c r="B195" s="9" t="s">
        <v>326</v>
      </c>
      <c r="C195" s="9" t="s">
        <v>327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4</v>
      </c>
      <c r="M195" s="6">
        <v>2019</v>
      </c>
      <c r="N195" s="7">
        <v>0</v>
      </c>
      <c r="O195" s="11">
        <v>42059</v>
      </c>
      <c r="P195" s="11">
        <v>42059</v>
      </c>
    </row>
    <row r="196" spans="1:16" ht="14.25">
      <c r="A196" s="8">
        <v>2015</v>
      </c>
      <c r="B196" s="9" t="s">
        <v>326</v>
      </c>
      <c r="C196" s="9" t="s">
        <v>327</v>
      </c>
      <c r="D196" s="10">
        <v>3062000</v>
      </c>
      <c r="E196" s="10">
        <v>0</v>
      </c>
      <c r="F196" s="10"/>
      <c r="G196" s="10">
        <v>490</v>
      </c>
      <c r="H196" s="10">
        <v>9.3</v>
      </c>
      <c r="I196" s="10"/>
      <c r="J196" s="10" t="s">
        <v>227</v>
      </c>
      <c r="K196" s="10" t="b">
        <v>1</v>
      </c>
      <c r="L196" s="10">
        <v>10</v>
      </c>
      <c r="M196" s="6">
        <v>2025</v>
      </c>
      <c r="N196" s="7">
        <v>0</v>
      </c>
      <c r="O196" s="11">
        <v>42059</v>
      </c>
      <c r="P196" s="11">
        <v>42059</v>
      </c>
    </row>
    <row r="197" spans="1:16" ht="14.25">
      <c r="A197" s="8">
        <v>2015</v>
      </c>
      <c r="B197" s="9" t="s">
        <v>326</v>
      </c>
      <c r="C197" s="9" t="s">
        <v>327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3</v>
      </c>
      <c r="M197" s="6">
        <v>2018</v>
      </c>
      <c r="N197" s="7">
        <v>0</v>
      </c>
      <c r="O197" s="11">
        <v>42059</v>
      </c>
      <c r="P197" s="11">
        <v>42059</v>
      </c>
    </row>
    <row r="198" spans="1:16" ht="14.25">
      <c r="A198" s="8">
        <v>2015</v>
      </c>
      <c r="B198" s="9" t="s">
        <v>326</v>
      </c>
      <c r="C198" s="9" t="s">
        <v>327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11</v>
      </c>
      <c r="M198" s="6">
        <v>2026</v>
      </c>
      <c r="N198" s="7">
        <v>0</v>
      </c>
      <c r="O198" s="11">
        <v>42059</v>
      </c>
      <c r="P198" s="11">
        <v>42059</v>
      </c>
    </row>
    <row r="199" spans="1:16" ht="14.25">
      <c r="A199" s="8">
        <v>2015</v>
      </c>
      <c r="B199" s="9" t="s">
        <v>326</v>
      </c>
      <c r="C199" s="9" t="s">
        <v>327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7</v>
      </c>
      <c r="M199" s="6">
        <v>2022</v>
      </c>
      <c r="N199" s="7">
        <v>0</v>
      </c>
      <c r="O199" s="11">
        <v>42059</v>
      </c>
      <c r="P199" s="11">
        <v>42059</v>
      </c>
    </row>
    <row r="200" spans="1:16" ht="14.25">
      <c r="A200" s="8">
        <v>2015</v>
      </c>
      <c r="B200" s="9" t="s">
        <v>326</v>
      </c>
      <c r="C200" s="9" t="s">
        <v>327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0</v>
      </c>
      <c r="M200" s="6">
        <v>2015</v>
      </c>
      <c r="N200" s="7">
        <v>12961714.16</v>
      </c>
      <c r="O200" s="11">
        <v>42059</v>
      </c>
      <c r="P200" s="11">
        <v>42059</v>
      </c>
    </row>
    <row r="201" spans="1:16" ht="14.25">
      <c r="A201" s="8">
        <v>2015</v>
      </c>
      <c r="B201" s="9" t="s">
        <v>326</v>
      </c>
      <c r="C201" s="9" t="s">
        <v>327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4</v>
      </c>
      <c r="M201" s="6">
        <v>2019</v>
      </c>
      <c r="N201" s="7">
        <v>0</v>
      </c>
      <c r="O201" s="11">
        <v>42059</v>
      </c>
      <c r="P201" s="11">
        <v>42059</v>
      </c>
    </row>
    <row r="202" spans="1:16" ht="14.25">
      <c r="A202" s="8">
        <v>2015</v>
      </c>
      <c r="B202" s="9" t="s">
        <v>326</v>
      </c>
      <c r="C202" s="9" t="s">
        <v>327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2</v>
      </c>
      <c r="M202" s="6">
        <v>2017</v>
      </c>
      <c r="N202" s="7">
        <v>0</v>
      </c>
      <c r="O202" s="11">
        <v>42059</v>
      </c>
      <c r="P202" s="11">
        <v>42059</v>
      </c>
    </row>
    <row r="203" spans="1:16" ht="14.25">
      <c r="A203" s="8">
        <v>2015</v>
      </c>
      <c r="B203" s="9" t="s">
        <v>326</v>
      </c>
      <c r="C203" s="9" t="s">
        <v>327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9</v>
      </c>
      <c r="M203" s="6">
        <v>2024</v>
      </c>
      <c r="N203" s="7">
        <v>0</v>
      </c>
      <c r="O203" s="11">
        <v>42059</v>
      </c>
      <c r="P203" s="11">
        <v>42059</v>
      </c>
    </row>
    <row r="204" spans="1:16" ht="14.25">
      <c r="A204" s="8">
        <v>2015</v>
      </c>
      <c r="B204" s="9" t="s">
        <v>326</v>
      </c>
      <c r="C204" s="9" t="s">
        <v>327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6</v>
      </c>
      <c r="M204" s="6">
        <v>2021</v>
      </c>
      <c r="N204" s="7">
        <v>0</v>
      </c>
      <c r="O204" s="11">
        <v>42059</v>
      </c>
      <c r="P204" s="11">
        <v>42059</v>
      </c>
    </row>
    <row r="205" spans="1:16" ht="14.25">
      <c r="A205" s="8">
        <v>2015</v>
      </c>
      <c r="B205" s="9" t="s">
        <v>326</v>
      </c>
      <c r="C205" s="9" t="s">
        <v>327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1</v>
      </c>
      <c r="M205" s="6">
        <v>2016</v>
      </c>
      <c r="N205" s="7">
        <v>0</v>
      </c>
      <c r="O205" s="11">
        <v>42059</v>
      </c>
      <c r="P205" s="11">
        <v>42059</v>
      </c>
    </row>
    <row r="206" spans="1:16" ht="14.25">
      <c r="A206" s="8">
        <v>2015</v>
      </c>
      <c r="B206" s="9" t="s">
        <v>326</v>
      </c>
      <c r="C206" s="9" t="s">
        <v>327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8</v>
      </c>
      <c r="M206" s="6">
        <v>2023</v>
      </c>
      <c r="N206" s="7">
        <v>0</v>
      </c>
      <c r="O206" s="11">
        <v>42059</v>
      </c>
      <c r="P206" s="11">
        <v>42059</v>
      </c>
    </row>
    <row r="207" spans="1:16" ht="14.25">
      <c r="A207" s="8">
        <v>2015</v>
      </c>
      <c r="B207" s="9" t="s">
        <v>326</v>
      </c>
      <c r="C207" s="9" t="s">
        <v>327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10</v>
      </c>
      <c r="M207" s="6">
        <v>2025</v>
      </c>
      <c r="N207" s="7">
        <v>0</v>
      </c>
      <c r="O207" s="11">
        <v>42059</v>
      </c>
      <c r="P207" s="11">
        <v>42059</v>
      </c>
    </row>
    <row r="208" spans="1:16" ht="14.25">
      <c r="A208" s="8">
        <v>2015</v>
      </c>
      <c r="B208" s="9" t="s">
        <v>326</v>
      </c>
      <c r="C208" s="9" t="s">
        <v>327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5</v>
      </c>
      <c r="M208" s="6">
        <v>2020</v>
      </c>
      <c r="N208" s="7">
        <v>0</v>
      </c>
      <c r="O208" s="11">
        <v>42059</v>
      </c>
      <c r="P208" s="11">
        <v>42059</v>
      </c>
    </row>
    <row r="209" spans="1:16" ht="14.25">
      <c r="A209" s="8">
        <v>2015</v>
      </c>
      <c r="B209" s="9" t="s">
        <v>326</v>
      </c>
      <c r="C209" s="9" t="s">
        <v>327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9</v>
      </c>
      <c r="M209" s="6">
        <v>2024</v>
      </c>
      <c r="N209" s="7">
        <v>0</v>
      </c>
      <c r="O209" s="11">
        <v>42059</v>
      </c>
      <c r="P209" s="11">
        <v>42059</v>
      </c>
    </row>
    <row r="210" spans="1:16" ht="14.25">
      <c r="A210" s="8">
        <v>2015</v>
      </c>
      <c r="B210" s="9" t="s">
        <v>326</v>
      </c>
      <c r="C210" s="9" t="s">
        <v>327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1</v>
      </c>
      <c r="M210" s="6">
        <v>2016</v>
      </c>
      <c r="N210" s="7">
        <v>0</v>
      </c>
      <c r="O210" s="11">
        <v>42059</v>
      </c>
      <c r="P210" s="11">
        <v>42059</v>
      </c>
    </row>
    <row r="211" spans="1:16" ht="14.25">
      <c r="A211" s="8">
        <v>2015</v>
      </c>
      <c r="B211" s="9" t="s">
        <v>326</v>
      </c>
      <c r="C211" s="9" t="s">
        <v>327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7</v>
      </c>
      <c r="M211" s="6">
        <v>2022</v>
      </c>
      <c r="N211" s="7">
        <v>0</v>
      </c>
      <c r="O211" s="11">
        <v>42059</v>
      </c>
      <c r="P211" s="11">
        <v>42059</v>
      </c>
    </row>
    <row r="212" spans="1:16" ht="14.25">
      <c r="A212" s="8">
        <v>2015</v>
      </c>
      <c r="B212" s="9" t="s">
        <v>326</v>
      </c>
      <c r="C212" s="9" t="s">
        <v>327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4</v>
      </c>
      <c r="M212" s="6">
        <v>2019</v>
      </c>
      <c r="N212" s="7">
        <v>0</v>
      </c>
      <c r="O212" s="11">
        <v>42059</v>
      </c>
      <c r="P212" s="11">
        <v>42059</v>
      </c>
    </row>
    <row r="213" spans="1:16" ht="14.25">
      <c r="A213" s="8">
        <v>2015</v>
      </c>
      <c r="B213" s="9" t="s">
        <v>326</v>
      </c>
      <c r="C213" s="9" t="s">
        <v>327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3</v>
      </c>
      <c r="M213" s="6">
        <v>2018</v>
      </c>
      <c r="N213" s="7">
        <v>0</v>
      </c>
      <c r="O213" s="11">
        <v>42059</v>
      </c>
      <c r="P213" s="11">
        <v>42059</v>
      </c>
    </row>
    <row r="214" spans="1:16" ht="14.25">
      <c r="A214" s="8">
        <v>2015</v>
      </c>
      <c r="B214" s="9" t="s">
        <v>326</v>
      </c>
      <c r="C214" s="9" t="s">
        <v>327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0</v>
      </c>
      <c r="M214" s="6">
        <v>2015</v>
      </c>
      <c r="N214" s="7">
        <v>0</v>
      </c>
      <c r="O214" s="11">
        <v>42059</v>
      </c>
      <c r="P214" s="11">
        <v>42059</v>
      </c>
    </row>
    <row r="215" spans="1:16" ht="14.25">
      <c r="A215" s="8">
        <v>2015</v>
      </c>
      <c r="B215" s="9" t="s">
        <v>326</v>
      </c>
      <c r="C215" s="9" t="s">
        <v>327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10</v>
      </c>
      <c r="M215" s="6">
        <v>2025</v>
      </c>
      <c r="N215" s="7">
        <v>0</v>
      </c>
      <c r="O215" s="11">
        <v>42059</v>
      </c>
      <c r="P215" s="11">
        <v>42059</v>
      </c>
    </row>
    <row r="216" spans="1:16" ht="14.25">
      <c r="A216" s="8">
        <v>2015</v>
      </c>
      <c r="B216" s="9" t="s">
        <v>326</v>
      </c>
      <c r="C216" s="9" t="s">
        <v>327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6</v>
      </c>
      <c r="M216" s="6">
        <v>2021</v>
      </c>
      <c r="N216" s="7">
        <v>0</v>
      </c>
      <c r="O216" s="11">
        <v>42059</v>
      </c>
      <c r="P216" s="11">
        <v>42059</v>
      </c>
    </row>
    <row r="217" spans="1:16" ht="14.25">
      <c r="A217" s="8">
        <v>2015</v>
      </c>
      <c r="B217" s="9" t="s">
        <v>326</v>
      </c>
      <c r="C217" s="9" t="s">
        <v>327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2</v>
      </c>
      <c r="M217" s="6">
        <v>2017</v>
      </c>
      <c r="N217" s="7">
        <v>0</v>
      </c>
      <c r="O217" s="11">
        <v>42059</v>
      </c>
      <c r="P217" s="11">
        <v>42059</v>
      </c>
    </row>
    <row r="218" spans="1:16" ht="14.25">
      <c r="A218" s="8">
        <v>2015</v>
      </c>
      <c r="B218" s="9" t="s">
        <v>326</v>
      </c>
      <c r="C218" s="9" t="s">
        <v>327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8</v>
      </c>
      <c r="M218" s="6">
        <v>2023</v>
      </c>
      <c r="N218" s="7">
        <v>0</v>
      </c>
      <c r="O218" s="11">
        <v>42059</v>
      </c>
      <c r="P218" s="11">
        <v>42059</v>
      </c>
    </row>
    <row r="219" spans="1:16" ht="14.25">
      <c r="A219" s="8">
        <v>2015</v>
      </c>
      <c r="B219" s="9" t="s">
        <v>326</v>
      </c>
      <c r="C219" s="9" t="s">
        <v>327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11</v>
      </c>
      <c r="M219" s="6">
        <v>2026</v>
      </c>
      <c r="N219" s="7">
        <v>0</v>
      </c>
      <c r="O219" s="11">
        <v>42059</v>
      </c>
      <c r="P219" s="11">
        <v>42059</v>
      </c>
    </row>
    <row r="220" spans="1:16" ht="14.25">
      <c r="A220" s="8">
        <v>2015</v>
      </c>
      <c r="B220" s="9" t="s">
        <v>326</v>
      </c>
      <c r="C220" s="9" t="s">
        <v>327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2</v>
      </c>
      <c r="M220" s="6">
        <v>2017</v>
      </c>
      <c r="N220" s="7">
        <v>0</v>
      </c>
      <c r="O220" s="11">
        <v>42059</v>
      </c>
      <c r="P220" s="11">
        <v>42059</v>
      </c>
    </row>
    <row r="221" spans="1:16" ht="14.25">
      <c r="A221" s="8">
        <v>2015</v>
      </c>
      <c r="B221" s="9" t="s">
        <v>326</v>
      </c>
      <c r="C221" s="9" t="s">
        <v>327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6</v>
      </c>
      <c r="M221" s="6">
        <v>2021</v>
      </c>
      <c r="N221" s="7">
        <v>0</v>
      </c>
      <c r="O221" s="11">
        <v>42059</v>
      </c>
      <c r="P221" s="11">
        <v>42059</v>
      </c>
    </row>
    <row r="222" spans="1:16" ht="14.25">
      <c r="A222" s="8">
        <v>2015</v>
      </c>
      <c r="B222" s="9" t="s">
        <v>326</v>
      </c>
      <c r="C222" s="9" t="s">
        <v>327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10</v>
      </c>
      <c r="M222" s="6">
        <v>2025</v>
      </c>
      <c r="N222" s="7">
        <v>0</v>
      </c>
      <c r="O222" s="11">
        <v>42059</v>
      </c>
      <c r="P222" s="11">
        <v>42059</v>
      </c>
    </row>
    <row r="223" spans="1:16" ht="14.25">
      <c r="A223" s="8">
        <v>2015</v>
      </c>
      <c r="B223" s="9" t="s">
        <v>326</v>
      </c>
      <c r="C223" s="9" t="s">
        <v>327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1</v>
      </c>
      <c r="M223" s="6">
        <v>2016</v>
      </c>
      <c r="N223" s="7">
        <v>0</v>
      </c>
      <c r="O223" s="11">
        <v>42059</v>
      </c>
      <c r="P223" s="11">
        <v>42059</v>
      </c>
    </row>
    <row r="224" spans="1:16" ht="14.25">
      <c r="A224" s="8">
        <v>2015</v>
      </c>
      <c r="B224" s="9" t="s">
        <v>326</v>
      </c>
      <c r="C224" s="9" t="s">
        <v>327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11</v>
      </c>
      <c r="M224" s="6">
        <v>2026</v>
      </c>
      <c r="N224" s="7">
        <v>0</v>
      </c>
      <c r="O224" s="11">
        <v>42059</v>
      </c>
      <c r="P224" s="11">
        <v>42059</v>
      </c>
    </row>
    <row r="225" spans="1:16" ht="14.25">
      <c r="A225" s="8">
        <v>2015</v>
      </c>
      <c r="B225" s="9" t="s">
        <v>326</v>
      </c>
      <c r="C225" s="9" t="s">
        <v>327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5</v>
      </c>
      <c r="M225" s="6">
        <v>2020</v>
      </c>
      <c r="N225" s="7">
        <v>0</v>
      </c>
      <c r="O225" s="11">
        <v>42059</v>
      </c>
      <c r="P225" s="11">
        <v>42059</v>
      </c>
    </row>
    <row r="226" spans="1:16" ht="14.25">
      <c r="A226" s="8">
        <v>2015</v>
      </c>
      <c r="B226" s="9" t="s">
        <v>326</v>
      </c>
      <c r="C226" s="9" t="s">
        <v>327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7</v>
      </c>
      <c r="M226" s="6">
        <v>2022</v>
      </c>
      <c r="N226" s="7">
        <v>0</v>
      </c>
      <c r="O226" s="11">
        <v>42059</v>
      </c>
      <c r="P226" s="11">
        <v>42059</v>
      </c>
    </row>
    <row r="227" spans="1:16" ht="14.25">
      <c r="A227" s="8">
        <v>2015</v>
      </c>
      <c r="B227" s="9" t="s">
        <v>326</v>
      </c>
      <c r="C227" s="9" t="s">
        <v>327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8</v>
      </c>
      <c r="M227" s="6">
        <v>2023</v>
      </c>
      <c r="N227" s="7">
        <v>0</v>
      </c>
      <c r="O227" s="11">
        <v>42059</v>
      </c>
      <c r="P227" s="11">
        <v>42059</v>
      </c>
    </row>
    <row r="228" spans="1:16" ht="14.25">
      <c r="A228" s="8">
        <v>2015</v>
      </c>
      <c r="B228" s="9" t="s">
        <v>326</v>
      </c>
      <c r="C228" s="9" t="s">
        <v>327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0</v>
      </c>
      <c r="M228" s="6">
        <v>2015</v>
      </c>
      <c r="N228" s="7">
        <v>0</v>
      </c>
      <c r="O228" s="11">
        <v>42059</v>
      </c>
      <c r="P228" s="11">
        <v>42059</v>
      </c>
    </row>
    <row r="229" spans="1:16" ht="14.25">
      <c r="A229" s="8">
        <v>2015</v>
      </c>
      <c r="B229" s="9" t="s">
        <v>326</v>
      </c>
      <c r="C229" s="9" t="s">
        <v>327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4</v>
      </c>
      <c r="M229" s="6">
        <v>2019</v>
      </c>
      <c r="N229" s="7">
        <v>0</v>
      </c>
      <c r="O229" s="11">
        <v>42059</v>
      </c>
      <c r="P229" s="11">
        <v>42059</v>
      </c>
    </row>
    <row r="230" spans="1:16" ht="14.25">
      <c r="A230" s="8">
        <v>2015</v>
      </c>
      <c r="B230" s="9" t="s">
        <v>326</v>
      </c>
      <c r="C230" s="9" t="s">
        <v>327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3</v>
      </c>
      <c r="M230" s="6">
        <v>2018</v>
      </c>
      <c r="N230" s="7">
        <v>0</v>
      </c>
      <c r="O230" s="11">
        <v>42059</v>
      </c>
      <c r="P230" s="11">
        <v>42059</v>
      </c>
    </row>
    <row r="231" spans="1:16" ht="14.25">
      <c r="A231" s="8">
        <v>2015</v>
      </c>
      <c r="B231" s="9" t="s">
        <v>326</v>
      </c>
      <c r="C231" s="9" t="s">
        <v>327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9</v>
      </c>
      <c r="M231" s="6">
        <v>2024</v>
      </c>
      <c r="N231" s="7">
        <v>0</v>
      </c>
      <c r="O231" s="11">
        <v>42059</v>
      </c>
      <c r="P231" s="11">
        <v>42059</v>
      </c>
    </row>
    <row r="232" spans="1:16" ht="14.25">
      <c r="A232" s="8">
        <v>2015</v>
      </c>
      <c r="B232" s="9" t="s">
        <v>326</v>
      </c>
      <c r="C232" s="9" t="s">
        <v>327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0</v>
      </c>
      <c r="M232" s="6">
        <v>2015</v>
      </c>
      <c r="N232" s="7">
        <v>12347944.35</v>
      </c>
      <c r="O232" s="11">
        <v>42059</v>
      </c>
      <c r="P232" s="11">
        <v>42059</v>
      </c>
    </row>
    <row r="233" spans="1:16" ht="14.25">
      <c r="A233" s="8">
        <v>2015</v>
      </c>
      <c r="B233" s="9" t="s">
        <v>326</v>
      </c>
      <c r="C233" s="9" t="s">
        <v>327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11</v>
      </c>
      <c r="M233" s="6">
        <v>2026</v>
      </c>
      <c r="N233" s="7">
        <v>0</v>
      </c>
      <c r="O233" s="11">
        <v>42059</v>
      </c>
      <c r="P233" s="11">
        <v>42059</v>
      </c>
    </row>
    <row r="234" spans="1:16" ht="14.25">
      <c r="A234" s="8">
        <v>2015</v>
      </c>
      <c r="B234" s="9" t="s">
        <v>326</v>
      </c>
      <c r="C234" s="9" t="s">
        <v>327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9</v>
      </c>
      <c r="M234" s="6">
        <v>2024</v>
      </c>
      <c r="N234" s="7">
        <v>0</v>
      </c>
      <c r="O234" s="11">
        <v>42059</v>
      </c>
      <c r="P234" s="11">
        <v>42059</v>
      </c>
    </row>
    <row r="235" spans="1:16" ht="14.25">
      <c r="A235" s="8">
        <v>2015</v>
      </c>
      <c r="B235" s="9" t="s">
        <v>326</v>
      </c>
      <c r="C235" s="9" t="s">
        <v>327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7</v>
      </c>
      <c r="M235" s="6">
        <v>2022</v>
      </c>
      <c r="N235" s="7">
        <v>0</v>
      </c>
      <c r="O235" s="11">
        <v>42059</v>
      </c>
      <c r="P235" s="11">
        <v>42059</v>
      </c>
    </row>
    <row r="236" spans="1:16" ht="14.25">
      <c r="A236" s="8">
        <v>2015</v>
      </c>
      <c r="B236" s="9" t="s">
        <v>326</v>
      </c>
      <c r="C236" s="9" t="s">
        <v>327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6</v>
      </c>
      <c r="M236" s="6">
        <v>2021</v>
      </c>
      <c r="N236" s="7">
        <v>0</v>
      </c>
      <c r="O236" s="11">
        <v>42059</v>
      </c>
      <c r="P236" s="11">
        <v>42059</v>
      </c>
    </row>
    <row r="237" spans="1:16" ht="14.25">
      <c r="A237" s="8">
        <v>2015</v>
      </c>
      <c r="B237" s="9" t="s">
        <v>326</v>
      </c>
      <c r="C237" s="9" t="s">
        <v>327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8</v>
      </c>
      <c r="M237" s="6">
        <v>2023</v>
      </c>
      <c r="N237" s="7">
        <v>0</v>
      </c>
      <c r="O237" s="11">
        <v>42059</v>
      </c>
      <c r="P237" s="11">
        <v>42059</v>
      </c>
    </row>
    <row r="238" spans="1:16" ht="14.25">
      <c r="A238" s="8">
        <v>2015</v>
      </c>
      <c r="B238" s="9" t="s">
        <v>326</v>
      </c>
      <c r="C238" s="9" t="s">
        <v>327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10</v>
      </c>
      <c r="M238" s="6">
        <v>2025</v>
      </c>
      <c r="N238" s="7">
        <v>0</v>
      </c>
      <c r="O238" s="11">
        <v>42059</v>
      </c>
      <c r="P238" s="11">
        <v>42059</v>
      </c>
    </row>
    <row r="239" spans="1:16" ht="14.25">
      <c r="A239" s="8">
        <v>2015</v>
      </c>
      <c r="B239" s="9" t="s">
        <v>326</v>
      </c>
      <c r="C239" s="9" t="s">
        <v>327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2</v>
      </c>
      <c r="M239" s="6">
        <v>2017</v>
      </c>
      <c r="N239" s="7">
        <v>11157005.8</v>
      </c>
      <c r="O239" s="11">
        <v>42059</v>
      </c>
      <c r="P239" s="11">
        <v>42059</v>
      </c>
    </row>
    <row r="240" spans="1:16" ht="14.25">
      <c r="A240" s="8">
        <v>2015</v>
      </c>
      <c r="B240" s="9" t="s">
        <v>326</v>
      </c>
      <c r="C240" s="9" t="s">
        <v>327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4</v>
      </c>
      <c r="M240" s="6">
        <v>2019</v>
      </c>
      <c r="N240" s="7">
        <v>11130.96</v>
      </c>
      <c r="O240" s="11">
        <v>42059</v>
      </c>
      <c r="P240" s="11">
        <v>42059</v>
      </c>
    </row>
    <row r="241" spans="1:16" ht="14.25">
      <c r="A241" s="8">
        <v>2015</v>
      </c>
      <c r="B241" s="9" t="s">
        <v>326</v>
      </c>
      <c r="C241" s="9" t="s">
        <v>327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1</v>
      </c>
      <c r="M241" s="6">
        <v>2016</v>
      </c>
      <c r="N241" s="7">
        <v>20288647.85</v>
      </c>
      <c r="O241" s="11">
        <v>42059</v>
      </c>
      <c r="P241" s="11">
        <v>42059</v>
      </c>
    </row>
    <row r="242" spans="1:16" ht="14.25">
      <c r="A242" s="8">
        <v>2015</v>
      </c>
      <c r="B242" s="9" t="s">
        <v>326</v>
      </c>
      <c r="C242" s="9" t="s">
        <v>327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3</v>
      </c>
      <c r="M242" s="6">
        <v>2018</v>
      </c>
      <c r="N242" s="7">
        <v>13325.34</v>
      </c>
      <c r="O242" s="11">
        <v>42059</v>
      </c>
      <c r="P242" s="11">
        <v>42059</v>
      </c>
    </row>
    <row r="243" spans="1:16" ht="14.25">
      <c r="A243" s="8">
        <v>2015</v>
      </c>
      <c r="B243" s="9" t="s">
        <v>326</v>
      </c>
      <c r="C243" s="9" t="s">
        <v>327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5</v>
      </c>
      <c r="M243" s="6">
        <v>2020</v>
      </c>
      <c r="N243" s="7">
        <v>0</v>
      </c>
      <c r="O243" s="11">
        <v>42059</v>
      </c>
      <c r="P243" s="11">
        <v>42059</v>
      </c>
    </row>
    <row r="244" spans="1:16" ht="14.25">
      <c r="A244" s="8">
        <v>2015</v>
      </c>
      <c r="B244" s="9" t="s">
        <v>326</v>
      </c>
      <c r="C244" s="9" t="s">
        <v>327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0</v>
      </c>
      <c r="M244" s="6">
        <v>2015</v>
      </c>
      <c r="N244" s="7">
        <v>355279485.41</v>
      </c>
      <c r="O244" s="11">
        <v>42059</v>
      </c>
      <c r="P244" s="11">
        <v>42059</v>
      </c>
    </row>
    <row r="245" spans="1:16" ht="14.25">
      <c r="A245" s="8">
        <v>2015</v>
      </c>
      <c r="B245" s="9" t="s">
        <v>326</v>
      </c>
      <c r="C245" s="9" t="s">
        <v>327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5</v>
      </c>
      <c r="M245" s="6">
        <v>2020</v>
      </c>
      <c r="N245" s="7">
        <v>363469374</v>
      </c>
      <c r="O245" s="11">
        <v>42059</v>
      </c>
      <c r="P245" s="11">
        <v>42059</v>
      </c>
    </row>
    <row r="246" spans="1:16" ht="14.25">
      <c r="A246" s="8">
        <v>2015</v>
      </c>
      <c r="B246" s="9" t="s">
        <v>326</v>
      </c>
      <c r="C246" s="9" t="s">
        <v>327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10</v>
      </c>
      <c r="M246" s="6">
        <v>2025</v>
      </c>
      <c r="N246" s="7">
        <v>363469374</v>
      </c>
      <c r="O246" s="11">
        <v>42059</v>
      </c>
      <c r="P246" s="11">
        <v>42059</v>
      </c>
    </row>
    <row r="247" spans="1:16" ht="14.25">
      <c r="A247" s="8">
        <v>2015</v>
      </c>
      <c r="B247" s="9" t="s">
        <v>326</v>
      </c>
      <c r="C247" s="9" t="s">
        <v>327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3</v>
      </c>
      <c r="M247" s="6">
        <v>2018</v>
      </c>
      <c r="N247" s="7">
        <v>363469374</v>
      </c>
      <c r="O247" s="11">
        <v>42059</v>
      </c>
      <c r="P247" s="11">
        <v>42059</v>
      </c>
    </row>
    <row r="248" spans="1:16" ht="14.25">
      <c r="A248" s="8">
        <v>2015</v>
      </c>
      <c r="B248" s="9" t="s">
        <v>326</v>
      </c>
      <c r="C248" s="9" t="s">
        <v>327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7</v>
      </c>
      <c r="M248" s="6">
        <v>2022</v>
      </c>
      <c r="N248" s="7">
        <v>363469374</v>
      </c>
      <c r="O248" s="11">
        <v>42059</v>
      </c>
      <c r="P248" s="11">
        <v>42059</v>
      </c>
    </row>
    <row r="249" spans="1:16" ht="14.25">
      <c r="A249" s="8">
        <v>2015</v>
      </c>
      <c r="B249" s="9" t="s">
        <v>326</v>
      </c>
      <c r="C249" s="9" t="s">
        <v>327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6</v>
      </c>
      <c r="M249" s="6">
        <v>2021</v>
      </c>
      <c r="N249" s="7">
        <v>363469374</v>
      </c>
      <c r="O249" s="11">
        <v>42059</v>
      </c>
      <c r="P249" s="11">
        <v>42059</v>
      </c>
    </row>
    <row r="250" spans="1:16" ht="14.25">
      <c r="A250" s="8">
        <v>2015</v>
      </c>
      <c r="B250" s="9" t="s">
        <v>326</v>
      </c>
      <c r="C250" s="9" t="s">
        <v>327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1</v>
      </c>
      <c r="M250" s="6">
        <v>2016</v>
      </c>
      <c r="N250" s="7">
        <v>357214551</v>
      </c>
      <c r="O250" s="11">
        <v>42059</v>
      </c>
      <c r="P250" s="11">
        <v>42059</v>
      </c>
    </row>
    <row r="251" spans="1:16" ht="14.25">
      <c r="A251" s="8">
        <v>2015</v>
      </c>
      <c r="B251" s="9" t="s">
        <v>326</v>
      </c>
      <c r="C251" s="9" t="s">
        <v>327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9</v>
      </c>
      <c r="M251" s="6">
        <v>2024</v>
      </c>
      <c r="N251" s="7">
        <v>363469374</v>
      </c>
      <c r="O251" s="11">
        <v>42059</v>
      </c>
      <c r="P251" s="11">
        <v>42059</v>
      </c>
    </row>
    <row r="252" spans="1:16" ht="14.25">
      <c r="A252" s="8">
        <v>2015</v>
      </c>
      <c r="B252" s="9" t="s">
        <v>326</v>
      </c>
      <c r="C252" s="9" t="s">
        <v>327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11</v>
      </c>
      <c r="M252" s="6">
        <v>2026</v>
      </c>
      <c r="N252" s="7">
        <v>363469374</v>
      </c>
      <c r="O252" s="11">
        <v>42059</v>
      </c>
      <c r="P252" s="11">
        <v>42059</v>
      </c>
    </row>
    <row r="253" spans="1:16" ht="14.25">
      <c r="A253" s="8">
        <v>2015</v>
      </c>
      <c r="B253" s="9" t="s">
        <v>326</v>
      </c>
      <c r="C253" s="9" t="s">
        <v>327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2</v>
      </c>
      <c r="M253" s="6">
        <v>2017</v>
      </c>
      <c r="N253" s="7">
        <v>359870667</v>
      </c>
      <c r="O253" s="11">
        <v>42059</v>
      </c>
      <c r="P253" s="11">
        <v>42059</v>
      </c>
    </row>
    <row r="254" spans="1:16" ht="14.25">
      <c r="A254" s="8">
        <v>2015</v>
      </c>
      <c r="B254" s="9" t="s">
        <v>326</v>
      </c>
      <c r="C254" s="9" t="s">
        <v>327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8</v>
      </c>
      <c r="M254" s="6">
        <v>2023</v>
      </c>
      <c r="N254" s="7">
        <v>363469374</v>
      </c>
      <c r="O254" s="11">
        <v>42059</v>
      </c>
      <c r="P254" s="11">
        <v>42059</v>
      </c>
    </row>
    <row r="255" spans="1:16" ht="14.25">
      <c r="A255" s="8">
        <v>2015</v>
      </c>
      <c r="B255" s="9" t="s">
        <v>326</v>
      </c>
      <c r="C255" s="9" t="s">
        <v>327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4</v>
      </c>
      <c r="M255" s="6">
        <v>2019</v>
      </c>
      <c r="N255" s="7">
        <v>363469374</v>
      </c>
      <c r="O255" s="11">
        <v>42059</v>
      </c>
      <c r="P255" s="11">
        <v>42059</v>
      </c>
    </row>
    <row r="256" spans="1:16" ht="14.25">
      <c r="A256" s="8">
        <v>2015</v>
      </c>
      <c r="B256" s="9" t="s">
        <v>326</v>
      </c>
      <c r="C256" s="9" t="s">
        <v>327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7</v>
      </c>
      <c r="M256" s="6">
        <v>2022</v>
      </c>
      <c r="N256" s="7">
        <v>0</v>
      </c>
      <c r="O256" s="11">
        <v>42059</v>
      </c>
      <c r="P256" s="11">
        <v>42059</v>
      </c>
    </row>
    <row r="257" spans="1:16" ht="14.25">
      <c r="A257" s="8">
        <v>2015</v>
      </c>
      <c r="B257" s="9" t="s">
        <v>326</v>
      </c>
      <c r="C257" s="9" t="s">
        <v>327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3</v>
      </c>
      <c r="M257" s="6">
        <v>2018</v>
      </c>
      <c r="N257" s="7">
        <v>0</v>
      </c>
      <c r="O257" s="11">
        <v>42059</v>
      </c>
      <c r="P257" s="11">
        <v>42059</v>
      </c>
    </row>
    <row r="258" spans="1:16" ht="14.25">
      <c r="A258" s="8">
        <v>2015</v>
      </c>
      <c r="B258" s="9" t="s">
        <v>326</v>
      </c>
      <c r="C258" s="9" t="s">
        <v>327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10</v>
      </c>
      <c r="M258" s="6">
        <v>2025</v>
      </c>
      <c r="N258" s="7">
        <v>0</v>
      </c>
      <c r="O258" s="11">
        <v>42059</v>
      </c>
      <c r="P258" s="11">
        <v>42059</v>
      </c>
    </row>
    <row r="259" spans="1:16" ht="14.25">
      <c r="A259" s="8">
        <v>2015</v>
      </c>
      <c r="B259" s="9" t="s">
        <v>326</v>
      </c>
      <c r="C259" s="9" t="s">
        <v>327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0</v>
      </c>
      <c r="M259" s="6">
        <v>2015</v>
      </c>
      <c r="N259" s="7">
        <v>0</v>
      </c>
      <c r="O259" s="11">
        <v>42059</v>
      </c>
      <c r="P259" s="11">
        <v>42059</v>
      </c>
    </row>
    <row r="260" spans="1:16" ht="14.25">
      <c r="A260" s="8">
        <v>2015</v>
      </c>
      <c r="B260" s="9" t="s">
        <v>326</v>
      </c>
      <c r="C260" s="9" t="s">
        <v>327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9</v>
      </c>
      <c r="M260" s="6">
        <v>2024</v>
      </c>
      <c r="N260" s="7">
        <v>0</v>
      </c>
      <c r="O260" s="11">
        <v>42059</v>
      </c>
      <c r="P260" s="11">
        <v>42059</v>
      </c>
    </row>
    <row r="261" spans="1:16" ht="14.25">
      <c r="A261" s="8">
        <v>2015</v>
      </c>
      <c r="B261" s="9" t="s">
        <v>326</v>
      </c>
      <c r="C261" s="9" t="s">
        <v>327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4</v>
      </c>
      <c r="M261" s="6">
        <v>2019</v>
      </c>
      <c r="N261" s="7">
        <v>0</v>
      </c>
      <c r="O261" s="11">
        <v>42059</v>
      </c>
      <c r="P261" s="11">
        <v>42059</v>
      </c>
    </row>
    <row r="262" spans="1:16" ht="14.25">
      <c r="A262" s="8">
        <v>2015</v>
      </c>
      <c r="B262" s="9" t="s">
        <v>326</v>
      </c>
      <c r="C262" s="9" t="s">
        <v>327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11</v>
      </c>
      <c r="M262" s="6">
        <v>2026</v>
      </c>
      <c r="N262" s="7">
        <v>0</v>
      </c>
      <c r="O262" s="11">
        <v>42059</v>
      </c>
      <c r="P262" s="11">
        <v>42059</v>
      </c>
    </row>
    <row r="263" spans="1:16" ht="14.25">
      <c r="A263" s="8">
        <v>2015</v>
      </c>
      <c r="B263" s="9" t="s">
        <v>326</v>
      </c>
      <c r="C263" s="9" t="s">
        <v>327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8</v>
      </c>
      <c r="M263" s="6">
        <v>2023</v>
      </c>
      <c r="N263" s="7">
        <v>0</v>
      </c>
      <c r="O263" s="11">
        <v>42059</v>
      </c>
      <c r="P263" s="11">
        <v>42059</v>
      </c>
    </row>
    <row r="264" spans="1:16" ht="14.25">
      <c r="A264" s="8">
        <v>2015</v>
      </c>
      <c r="B264" s="9" t="s">
        <v>326</v>
      </c>
      <c r="C264" s="9" t="s">
        <v>327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1</v>
      </c>
      <c r="M264" s="6">
        <v>2016</v>
      </c>
      <c r="N264" s="7">
        <v>0</v>
      </c>
      <c r="O264" s="11">
        <v>42059</v>
      </c>
      <c r="P264" s="11">
        <v>42059</v>
      </c>
    </row>
    <row r="265" spans="1:16" ht="14.25">
      <c r="A265" s="8">
        <v>2015</v>
      </c>
      <c r="B265" s="9" t="s">
        <v>326</v>
      </c>
      <c r="C265" s="9" t="s">
        <v>327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2</v>
      </c>
      <c r="M265" s="6">
        <v>2017</v>
      </c>
      <c r="N265" s="7">
        <v>0</v>
      </c>
      <c r="O265" s="11">
        <v>42059</v>
      </c>
      <c r="P265" s="11">
        <v>42059</v>
      </c>
    </row>
    <row r="266" spans="1:16" ht="14.25">
      <c r="A266" s="8">
        <v>2015</v>
      </c>
      <c r="B266" s="9" t="s">
        <v>326</v>
      </c>
      <c r="C266" s="9" t="s">
        <v>327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5</v>
      </c>
      <c r="M266" s="6">
        <v>2020</v>
      </c>
      <c r="N266" s="7">
        <v>0</v>
      </c>
      <c r="O266" s="11">
        <v>42059</v>
      </c>
      <c r="P266" s="11">
        <v>42059</v>
      </c>
    </row>
    <row r="267" spans="1:16" ht="14.25">
      <c r="A267" s="8">
        <v>2015</v>
      </c>
      <c r="B267" s="9" t="s">
        <v>326</v>
      </c>
      <c r="C267" s="9" t="s">
        <v>327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6</v>
      </c>
      <c r="M267" s="6">
        <v>2021</v>
      </c>
      <c r="N267" s="7">
        <v>0</v>
      </c>
      <c r="O267" s="11">
        <v>42059</v>
      </c>
      <c r="P267" s="11">
        <v>42059</v>
      </c>
    </row>
    <row r="268" spans="1:16" ht="14.25">
      <c r="A268" s="8">
        <v>2015</v>
      </c>
      <c r="B268" s="9" t="s">
        <v>326</v>
      </c>
      <c r="C268" s="9" t="s">
        <v>327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1</v>
      </c>
      <c r="M268" s="6">
        <v>2016</v>
      </c>
      <c r="N268" s="7">
        <v>0</v>
      </c>
      <c r="O268" s="11">
        <v>42059</v>
      </c>
      <c r="P268" s="11">
        <v>42059</v>
      </c>
    </row>
    <row r="269" spans="1:16" ht="14.25">
      <c r="A269" s="8">
        <v>2015</v>
      </c>
      <c r="B269" s="9" t="s">
        <v>326</v>
      </c>
      <c r="C269" s="9" t="s">
        <v>327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11</v>
      </c>
      <c r="M269" s="6">
        <v>2026</v>
      </c>
      <c r="N269" s="7">
        <v>0</v>
      </c>
      <c r="O269" s="11">
        <v>42059</v>
      </c>
      <c r="P269" s="11">
        <v>42059</v>
      </c>
    </row>
    <row r="270" spans="1:16" ht="14.25">
      <c r="A270" s="8">
        <v>2015</v>
      </c>
      <c r="B270" s="9" t="s">
        <v>326</v>
      </c>
      <c r="C270" s="9" t="s">
        <v>327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7</v>
      </c>
      <c r="M270" s="6">
        <v>2022</v>
      </c>
      <c r="N270" s="7">
        <v>0</v>
      </c>
      <c r="O270" s="11">
        <v>42059</v>
      </c>
      <c r="P270" s="11">
        <v>42059</v>
      </c>
    </row>
    <row r="271" spans="1:16" ht="14.25">
      <c r="A271" s="8">
        <v>2015</v>
      </c>
      <c r="B271" s="9" t="s">
        <v>326</v>
      </c>
      <c r="C271" s="9" t="s">
        <v>327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9</v>
      </c>
      <c r="M271" s="6">
        <v>2024</v>
      </c>
      <c r="N271" s="7">
        <v>0</v>
      </c>
      <c r="O271" s="11">
        <v>42059</v>
      </c>
      <c r="P271" s="11">
        <v>42059</v>
      </c>
    </row>
    <row r="272" spans="1:16" ht="14.25">
      <c r="A272" s="8">
        <v>2015</v>
      </c>
      <c r="B272" s="9" t="s">
        <v>326</v>
      </c>
      <c r="C272" s="9" t="s">
        <v>327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0</v>
      </c>
      <c r="M272" s="6">
        <v>2015</v>
      </c>
      <c r="N272" s="7">
        <v>717000</v>
      </c>
      <c r="O272" s="11">
        <v>42059</v>
      </c>
      <c r="P272" s="11">
        <v>42059</v>
      </c>
    </row>
    <row r="273" spans="1:16" ht="14.25">
      <c r="A273" s="8">
        <v>2015</v>
      </c>
      <c r="B273" s="9" t="s">
        <v>326</v>
      </c>
      <c r="C273" s="9" t="s">
        <v>327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4</v>
      </c>
      <c r="M273" s="6">
        <v>2019</v>
      </c>
      <c r="N273" s="7">
        <v>0</v>
      </c>
      <c r="O273" s="11">
        <v>42059</v>
      </c>
      <c r="P273" s="11">
        <v>42059</v>
      </c>
    </row>
    <row r="274" spans="1:16" ht="14.25">
      <c r="A274" s="8">
        <v>2015</v>
      </c>
      <c r="B274" s="9" t="s">
        <v>326</v>
      </c>
      <c r="C274" s="9" t="s">
        <v>327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6</v>
      </c>
      <c r="M274" s="6">
        <v>2021</v>
      </c>
      <c r="N274" s="7">
        <v>0</v>
      </c>
      <c r="O274" s="11">
        <v>42059</v>
      </c>
      <c r="P274" s="11">
        <v>42059</v>
      </c>
    </row>
    <row r="275" spans="1:16" ht="14.25">
      <c r="A275" s="8">
        <v>2015</v>
      </c>
      <c r="B275" s="9" t="s">
        <v>326</v>
      </c>
      <c r="C275" s="9" t="s">
        <v>327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10</v>
      </c>
      <c r="M275" s="6">
        <v>2025</v>
      </c>
      <c r="N275" s="7">
        <v>0</v>
      </c>
      <c r="O275" s="11">
        <v>42059</v>
      </c>
      <c r="P275" s="11">
        <v>42059</v>
      </c>
    </row>
    <row r="276" spans="1:16" ht="14.25">
      <c r="A276" s="8">
        <v>2015</v>
      </c>
      <c r="B276" s="9" t="s">
        <v>326</v>
      </c>
      <c r="C276" s="9" t="s">
        <v>327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2</v>
      </c>
      <c r="M276" s="6">
        <v>2017</v>
      </c>
      <c r="N276" s="7">
        <v>0</v>
      </c>
      <c r="O276" s="11">
        <v>42059</v>
      </c>
      <c r="P276" s="11">
        <v>42059</v>
      </c>
    </row>
    <row r="277" spans="1:16" ht="14.25">
      <c r="A277" s="8">
        <v>2015</v>
      </c>
      <c r="B277" s="9" t="s">
        <v>326</v>
      </c>
      <c r="C277" s="9" t="s">
        <v>327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5</v>
      </c>
      <c r="M277" s="6">
        <v>2020</v>
      </c>
      <c r="N277" s="7">
        <v>0</v>
      </c>
      <c r="O277" s="11">
        <v>42059</v>
      </c>
      <c r="P277" s="11">
        <v>42059</v>
      </c>
    </row>
    <row r="278" spans="1:16" ht="14.25">
      <c r="A278" s="8">
        <v>2015</v>
      </c>
      <c r="B278" s="9" t="s">
        <v>326</v>
      </c>
      <c r="C278" s="9" t="s">
        <v>327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3</v>
      </c>
      <c r="M278" s="6">
        <v>2018</v>
      </c>
      <c r="N278" s="7">
        <v>0</v>
      </c>
      <c r="O278" s="11">
        <v>42059</v>
      </c>
      <c r="P278" s="11">
        <v>42059</v>
      </c>
    </row>
    <row r="279" spans="1:16" ht="14.25">
      <c r="A279" s="8">
        <v>2015</v>
      </c>
      <c r="B279" s="9" t="s">
        <v>326</v>
      </c>
      <c r="C279" s="9" t="s">
        <v>327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8</v>
      </c>
      <c r="M279" s="6">
        <v>2023</v>
      </c>
      <c r="N279" s="7">
        <v>0</v>
      </c>
      <c r="O279" s="11">
        <v>42059</v>
      </c>
      <c r="P279" s="11">
        <v>42059</v>
      </c>
    </row>
    <row r="280" spans="1:16" ht="14.25">
      <c r="A280" s="8">
        <v>2015</v>
      </c>
      <c r="B280" s="9" t="s">
        <v>326</v>
      </c>
      <c r="C280" s="9" t="s">
        <v>327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7</v>
      </c>
      <c r="M280" s="6">
        <v>2022</v>
      </c>
      <c r="N280" s="7">
        <v>0</v>
      </c>
      <c r="O280" s="11">
        <v>42059</v>
      </c>
      <c r="P280" s="11">
        <v>42059</v>
      </c>
    </row>
    <row r="281" spans="1:16" ht="14.25">
      <c r="A281" s="8">
        <v>2015</v>
      </c>
      <c r="B281" s="9" t="s">
        <v>326</v>
      </c>
      <c r="C281" s="9" t="s">
        <v>327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6</v>
      </c>
      <c r="M281" s="6">
        <v>2021</v>
      </c>
      <c r="N281" s="7">
        <v>0</v>
      </c>
      <c r="O281" s="11">
        <v>42059</v>
      </c>
      <c r="P281" s="11">
        <v>42059</v>
      </c>
    </row>
    <row r="282" spans="1:16" ht="14.25">
      <c r="A282" s="8">
        <v>2015</v>
      </c>
      <c r="B282" s="9" t="s">
        <v>326</v>
      </c>
      <c r="C282" s="9" t="s">
        <v>327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11</v>
      </c>
      <c r="M282" s="6">
        <v>2026</v>
      </c>
      <c r="N282" s="7">
        <v>0</v>
      </c>
      <c r="O282" s="11">
        <v>42059</v>
      </c>
      <c r="P282" s="11">
        <v>42059</v>
      </c>
    </row>
    <row r="283" spans="1:16" ht="14.25">
      <c r="A283" s="8">
        <v>2015</v>
      </c>
      <c r="B283" s="9" t="s">
        <v>326</v>
      </c>
      <c r="C283" s="9" t="s">
        <v>327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10</v>
      </c>
      <c r="M283" s="6">
        <v>2025</v>
      </c>
      <c r="N283" s="7">
        <v>0</v>
      </c>
      <c r="O283" s="11">
        <v>42059</v>
      </c>
      <c r="P283" s="11">
        <v>42059</v>
      </c>
    </row>
    <row r="284" spans="1:16" ht="14.25">
      <c r="A284" s="8">
        <v>2015</v>
      </c>
      <c r="B284" s="9" t="s">
        <v>326</v>
      </c>
      <c r="C284" s="9" t="s">
        <v>327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3</v>
      </c>
      <c r="M284" s="6">
        <v>2018</v>
      </c>
      <c r="N284" s="7">
        <v>0</v>
      </c>
      <c r="O284" s="11">
        <v>42059</v>
      </c>
      <c r="P284" s="11">
        <v>42059</v>
      </c>
    </row>
    <row r="285" spans="1:16" ht="14.25">
      <c r="A285" s="8">
        <v>2015</v>
      </c>
      <c r="B285" s="9" t="s">
        <v>326</v>
      </c>
      <c r="C285" s="9" t="s">
        <v>327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4</v>
      </c>
      <c r="M285" s="6">
        <v>2019</v>
      </c>
      <c r="N285" s="7">
        <v>0</v>
      </c>
      <c r="O285" s="11">
        <v>42059</v>
      </c>
      <c r="P285" s="11">
        <v>42059</v>
      </c>
    </row>
    <row r="286" spans="1:16" ht="14.25">
      <c r="A286" s="8">
        <v>2015</v>
      </c>
      <c r="B286" s="9" t="s">
        <v>326</v>
      </c>
      <c r="C286" s="9" t="s">
        <v>327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0</v>
      </c>
      <c r="M286" s="6">
        <v>2015</v>
      </c>
      <c r="N286" s="7">
        <v>0</v>
      </c>
      <c r="O286" s="11">
        <v>42059</v>
      </c>
      <c r="P286" s="11">
        <v>42059</v>
      </c>
    </row>
    <row r="287" spans="1:16" ht="14.25">
      <c r="A287" s="8">
        <v>2015</v>
      </c>
      <c r="B287" s="9" t="s">
        <v>326</v>
      </c>
      <c r="C287" s="9" t="s">
        <v>327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5</v>
      </c>
      <c r="M287" s="6">
        <v>2020</v>
      </c>
      <c r="N287" s="7">
        <v>0</v>
      </c>
      <c r="O287" s="11">
        <v>42059</v>
      </c>
      <c r="P287" s="11">
        <v>42059</v>
      </c>
    </row>
    <row r="288" spans="1:16" ht="14.25">
      <c r="A288" s="8">
        <v>2015</v>
      </c>
      <c r="B288" s="9" t="s">
        <v>326</v>
      </c>
      <c r="C288" s="9" t="s">
        <v>327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8</v>
      </c>
      <c r="M288" s="6">
        <v>2023</v>
      </c>
      <c r="N288" s="7">
        <v>0</v>
      </c>
      <c r="O288" s="11">
        <v>42059</v>
      </c>
      <c r="P288" s="11">
        <v>42059</v>
      </c>
    </row>
    <row r="289" spans="1:16" ht="14.25">
      <c r="A289" s="8">
        <v>2015</v>
      </c>
      <c r="B289" s="9" t="s">
        <v>326</v>
      </c>
      <c r="C289" s="9" t="s">
        <v>327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9</v>
      </c>
      <c r="M289" s="6">
        <v>2024</v>
      </c>
      <c r="N289" s="7">
        <v>0</v>
      </c>
      <c r="O289" s="11">
        <v>42059</v>
      </c>
      <c r="P289" s="11">
        <v>42059</v>
      </c>
    </row>
    <row r="290" spans="1:16" ht="14.25">
      <c r="A290" s="8">
        <v>2015</v>
      </c>
      <c r="B290" s="9" t="s">
        <v>326</v>
      </c>
      <c r="C290" s="9" t="s">
        <v>327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1</v>
      </c>
      <c r="M290" s="6">
        <v>2016</v>
      </c>
      <c r="N290" s="7">
        <v>0</v>
      </c>
      <c r="O290" s="11">
        <v>42059</v>
      </c>
      <c r="P290" s="11">
        <v>42059</v>
      </c>
    </row>
    <row r="291" spans="1:16" ht="14.25">
      <c r="A291" s="8">
        <v>2015</v>
      </c>
      <c r="B291" s="9" t="s">
        <v>326</v>
      </c>
      <c r="C291" s="9" t="s">
        <v>327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2</v>
      </c>
      <c r="M291" s="6">
        <v>2017</v>
      </c>
      <c r="N291" s="7">
        <v>0</v>
      </c>
      <c r="O291" s="11">
        <v>42059</v>
      </c>
      <c r="P291" s="11">
        <v>42059</v>
      </c>
    </row>
    <row r="292" spans="1:16" ht="14.25">
      <c r="A292" s="8">
        <v>2015</v>
      </c>
      <c r="B292" s="9" t="s">
        <v>326</v>
      </c>
      <c r="C292" s="9" t="s">
        <v>327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11</v>
      </c>
      <c r="M292" s="6">
        <v>2026</v>
      </c>
      <c r="N292" s="7">
        <v>0</v>
      </c>
      <c r="O292" s="11">
        <v>42059</v>
      </c>
      <c r="P292" s="11">
        <v>42059</v>
      </c>
    </row>
    <row r="293" spans="1:16" ht="14.25">
      <c r="A293" s="8">
        <v>2015</v>
      </c>
      <c r="B293" s="9" t="s">
        <v>326</v>
      </c>
      <c r="C293" s="9" t="s">
        <v>327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7</v>
      </c>
      <c r="M293" s="6">
        <v>2022</v>
      </c>
      <c r="N293" s="7">
        <v>0</v>
      </c>
      <c r="O293" s="11">
        <v>42059</v>
      </c>
      <c r="P293" s="11">
        <v>42059</v>
      </c>
    </row>
    <row r="294" spans="1:16" ht="14.25">
      <c r="A294" s="8">
        <v>2015</v>
      </c>
      <c r="B294" s="9" t="s">
        <v>326</v>
      </c>
      <c r="C294" s="9" t="s">
        <v>327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6</v>
      </c>
      <c r="M294" s="6">
        <v>2021</v>
      </c>
      <c r="N294" s="7">
        <v>0</v>
      </c>
      <c r="O294" s="11">
        <v>42059</v>
      </c>
      <c r="P294" s="11">
        <v>42059</v>
      </c>
    </row>
    <row r="295" spans="1:16" ht="14.25">
      <c r="A295" s="8">
        <v>2015</v>
      </c>
      <c r="B295" s="9" t="s">
        <v>326</v>
      </c>
      <c r="C295" s="9" t="s">
        <v>327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2</v>
      </c>
      <c r="M295" s="6">
        <v>2017</v>
      </c>
      <c r="N295" s="7">
        <v>0</v>
      </c>
      <c r="O295" s="11">
        <v>42059</v>
      </c>
      <c r="P295" s="11">
        <v>42059</v>
      </c>
    </row>
    <row r="296" spans="1:16" ht="14.25">
      <c r="A296" s="8">
        <v>2015</v>
      </c>
      <c r="B296" s="9" t="s">
        <v>326</v>
      </c>
      <c r="C296" s="9" t="s">
        <v>327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1</v>
      </c>
      <c r="M296" s="6">
        <v>2016</v>
      </c>
      <c r="N296" s="7">
        <v>0</v>
      </c>
      <c r="O296" s="11">
        <v>42059</v>
      </c>
      <c r="P296" s="11">
        <v>42059</v>
      </c>
    </row>
    <row r="297" spans="1:16" ht="14.25">
      <c r="A297" s="8">
        <v>2015</v>
      </c>
      <c r="B297" s="9" t="s">
        <v>326</v>
      </c>
      <c r="C297" s="9" t="s">
        <v>327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0</v>
      </c>
      <c r="M297" s="6">
        <v>2015</v>
      </c>
      <c r="N297" s="7">
        <v>0</v>
      </c>
      <c r="O297" s="11">
        <v>42059</v>
      </c>
      <c r="P297" s="11">
        <v>42059</v>
      </c>
    </row>
    <row r="298" spans="1:16" ht="14.25">
      <c r="A298" s="8">
        <v>2015</v>
      </c>
      <c r="B298" s="9" t="s">
        <v>326</v>
      </c>
      <c r="C298" s="9" t="s">
        <v>327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8</v>
      </c>
      <c r="M298" s="6">
        <v>2023</v>
      </c>
      <c r="N298" s="7">
        <v>0</v>
      </c>
      <c r="O298" s="11">
        <v>42059</v>
      </c>
      <c r="P298" s="11">
        <v>42059</v>
      </c>
    </row>
    <row r="299" spans="1:16" ht="14.25">
      <c r="A299" s="8">
        <v>2015</v>
      </c>
      <c r="B299" s="9" t="s">
        <v>326</v>
      </c>
      <c r="C299" s="9" t="s">
        <v>327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3</v>
      </c>
      <c r="M299" s="6">
        <v>2018</v>
      </c>
      <c r="N299" s="7">
        <v>0</v>
      </c>
      <c r="O299" s="11">
        <v>42059</v>
      </c>
      <c r="P299" s="11">
        <v>42059</v>
      </c>
    </row>
    <row r="300" spans="1:16" ht="14.25">
      <c r="A300" s="8">
        <v>2015</v>
      </c>
      <c r="B300" s="9" t="s">
        <v>326</v>
      </c>
      <c r="C300" s="9" t="s">
        <v>327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4</v>
      </c>
      <c r="M300" s="6">
        <v>2019</v>
      </c>
      <c r="N300" s="7">
        <v>0</v>
      </c>
      <c r="O300" s="11">
        <v>42059</v>
      </c>
      <c r="P300" s="11">
        <v>42059</v>
      </c>
    </row>
    <row r="301" spans="1:16" ht="14.25">
      <c r="A301" s="8">
        <v>2015</v>
      </c>
      <c r="B301" s="9" t="s">
        <v>326</v>
      </c>
      <c r="C301" s="9" t="s">
        <v>327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10</v>
      </c>
      <c r="M301" s="6">
        <v>2025</v>
      </c>
      <c r="N301" s="7">
        <v>0</v>
      </c>
      <c r="O301" s="11">
        <v>42059</v>
      </c>
      <c r="P301" s="11">
        <v>42059</v>
      </c>
    </row>
    <row r="302" spans="1:16" ht="14.25">
      <c r="A302" s="8">
        <v>2015</v>
      </c>
      <c r="B302" s="9" t="s">
        <v>326</v>
      </c>
      <c r="C302" s="9" t="s">
        <v>327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9</v>
      </c>
      <c r="M302" s="6">
        <v>2024</v>
      </c>
      <c r="N302" s="7">
        <v>0</v>
      </c>
      <c r="O302" s="11">
        <v>42059</v>
      </c>
      <c r="P302" s="11">
        <v>42059</v>
      </c>
    </row>
    <row r="303" spans="1:16" ht="14.25">
      <c r="A303" s="8">
        <v>2015</v>
      </c>
      <c r="B303" s="9" t="s">
        <v>326</v>
      </c>
      <c r="C303" s="9" t="s">
        <v>327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5</v>
      </c>
      <c r="M303" s="6">
        <v>2020</v>
      </c>
      <c r="N303" s="7">
        <v>0</v>
      </c>
      <c r="O303" s="11">
        <v>42059</v>
      </c>
      <c r="P303" s="11">
        <v>42059</v>
      </c>
    </row>
    <row r="304" spans="1:16" ht="14.25">
      <c r="A304" s="8">
        <v>2015</v>
      </c>
      <c r="B304" s="9" t="s">
        <v>326</v>
      </c>
      <c r="C304" s="9" t="s">
        <v>327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9</v>
      </c>
      <c r="M304" s="6">
        <v>2024</v>
      </c>
      <c r="N304" s="7">
        <v>0</v>
      </c>
      <c r="O304" s="11">
        <v>42059</v>
      </c>
      <c r="P304" s="11">
        <v>42059</v>
      </c>
    </row>
    <row r="305" spans="1:16" ht="14.25">
      <c r="A305" s="8">
        <v>2015</v>
      </c>
      <c r="B305" s="9" t="s">
        <v>326</v>
      </c>
      <c r="C305" s="9" t="s">
        <v>327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11</v>
      </c>
      <c r="M305" s="6">
        <v>2026</v>
      </c>
      <c r="N305" s="7">
        <v>0</v>
      </c>
      <c r="O305" s="11">
        <v>42059</v>
      </c>
      <c r="P305" s="11">
        <v>42059</v>
      </c>
    </row>
    <row r="306" spans="1:16" ht="14.25">
      <c r="A306" s="8">
        <v>2015</v>
      </c>
      <c r="B306" s="9" t="s">
        <v>326</v>
      </c>
      <c r="C306" s="9" t="s">
        <v>327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0</v>
      </c>
      <c r="M306" s="6">
        <v>2015</v>
      </c>
      <c r="N306" s="7">
        <v>0</v>
      </c>
      <c r="O306" s="11">
        <v>42059</v>
      </c>
      <c r="P306" s="11">
        <v>42059</v>
      </c>
    </row>
    <row r="307" spans="1:16" ht="14.25">
      <c r="A307" s="8">
        <v>2015</v>
      </c>
      <c r="B307" s="9" t="s">
        <v>326</v>
      </c>
      <c r="C307" s="9" t="s">
        <v>327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10</v>
      </c>
      <c r="M307" s="6">
        <v>2025</v>
      </c>
      <c r="N307" s="7">
        <v>0</v>
      </c>
      <c r="O307" s="11">
        <v>42059</v>
      </c>
      <c r="P307" s="11">
        <v>42059</v>
      </c>
    </row>
    <row r="308" spans="1:16" ht="14.25">
      <c r="A308" s="8">
        <v>2015</v>
      </c>
      <c r="B308" s="9" t="s">
        <v>326</v>
      </c>
      <c r="C308" s="9" t="s">
        <v>327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1</v>
      </c>
      <c r="M308" s="6">
        <v>2016</v>
      </c>
      <c r="N308" s="7">
        <v>0</v>
      </c>
      <c r="O308" s="11">
        <v>42059</v>
      </c>
      <c r="P308" s="11">
        <v>42059</v>
      </c>
    </row>
    <row r="309" spans="1:16" ht="14.25">
      <c r="A309" s="8">
        <v>2015</v>
      </c>
      <c r="B309" s="9" t="s">
        <v>326</v>
      </c>
      <c r="C309" s="9" t="s">
        <v>327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6</v>
      </c>
      <c r="M309" s="6">
        <v>2021</v>
      </c>
      <c r="N309" s="7">
        <v>0</v>
      </c>
      <c r="O309" s="11">
        <v>42059</v>
      </c>
      <c r="P309" s="11">
        <v>42059</v>
      </c>
    </row>
    <row r="310" spans="1:16" ht="14.25">
      <c r="A310" s="8">
        <v>2015</v>
      </c>
      <c r="B310" s="9" t="s">
        <v>326</v>
      </c>
      <c r="C310" s="9" t="s">
        <v>327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5</v>
      </c>
      <c r="M310" s="6">
        <v>2020</v>
      </c>
      <c r="N310" s="7">
        <v>0</v>
      </c>
      <c r="O310" s="11">
        <v>42059</v>
      </c>
      <c r="P310" s="11">
        <v>42059</v>
      </c>
    </row>
    <row r="311" spans="1:16" ht="14.25">
      <c r="A311" s="8">
        <v>2015</v>
      </c>
      <c r="B311" s="9" t="s">
        <v>326</v>
      </c>
      <c r="C311" s="9" t="s">
        <v>327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4</v>
      </c>
      <c r="M311" s="6">
        <v>2019</v>
      </c>
      <c r="N311" s="7">
        <v>0</v>
      </c>
      <c r="O311" s="11">
        <v>42059</v>
      </c>
      <c r="P311" s="11">
        <v>42059</v>
      </c>
    </row>
    <row r="312" spans="1:16" ht="14.25">
      <c r="A312" s="8">
        <v>2015</v>
      </c>
      <c r="B312" s="9" t="s">
        <v>326</v>
      </c>
      <c r="C312" s="9" t="s">
        <v>327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2</v>
      </c>
      <c r="M312" s="6">
        <v>2017</v>
      </c>
      <c r="N312" s="7">
        <v>0</v>
      </c>
      <c r="O312" s="11">
        <v>42059</v>
      </c>
      <c r="P312" s="11">
        <v>42059</v>
      </c>
    </row>
    <row r="313" spans="1:16" ht="14.25">
      <c r="A313" s="8">
        <v>2015</v>
      </c>
      <c r="B313" s="9" t="s">
        <v>326</v>
      </c>
      <c r="C313" s="9" t="s">
        <v>327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3</v>
      </c>
      <c r="M313" s="6">
        <v>2018</v>
      </c>
      <c r="N313" s="7">
        <v>0</v>
      </c>
      <c r="O313" s="11">
        <v>42059</v>
      </c>
      <c r="P313" s="11">
        <v>42059</v>
      </c>
    </row>
    <row r="314" spans="1:16" ht="14.25">
      <c r="A314" s="8">
        <v>2015</v>
      </c>
      <c r="B314" s="9" t="s">
        <v>326</v>
      </c>
      <c r="C314" s="9" t="s">
        <v>327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7</v>
      </c>
      <c r="M314" s="6">
        <v>2022</v>
      </c>
      <c r="N314" s="7">
        <v>0</v>
      </c>
      <c r="O314" s="11">
        <v>42059</v>
      </c>
      <c r="P314" s="11">
        <v>42059</v>
      </c>
    </row>
    <row r="315" spans="1:16" ht="14.25">
      <c r="A315" s="8">
        <v>2015</v>
      </c>
      <c r="B315" s="9" t="s">
        <v>326</v>
      </c>
      <c r="C315" s="9" t="s">
        <v>327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8</v>
      </c>
      <c r="M315" s="6">
        <v>2023</v>
      </c>
      <c r="N315" s="7">
        <v>0</v>
      </c>
      <c r="O315" s="11">
        <v>42059</v>
      </c>
      <c r="P315" s="11">
        <v>42059</v>
      </c>
    </row>
    <row r="316" spans="1:16" ht="14.25">
      <c r="A316" s="8">
        <v>2015</v>
      </c>
      <c r="B316" s="9" t="s">
        <v>326</v>
      </c>
      <c r="C316" s="9" t="s">
        <v>327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1</v>
      </c>
      <c r="M316" s="6">
        <v>2016</v>
      </c>
      <c r="N316" s="7">
        <v>0</v>
      </c>
      <c r="O316" s="11">
        <v>42059</v>
      </c>
      <c r="P316" s="11">
        <v>42059</v>
      </c>
    </row>
    <row r="317" spans="1:16" ht="14.25">
      <c r="A317" s="8">
        <v>2015</v>
      </c>
      <c r="B317" s="9" t="s">
        <v>326</v>
      </c>
      <c r="C317" s="9" t="s">
        <v>327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11</v>
      </c>
      <c r="M317" s="6">
        <v>2026</v>
      </c>
      <c r="N317" s="7">
        <v>0</v>
      </c>
      <c r="O317" s="11">
        <v>42059</v>
      </c>
      <c r="P317" s="11">
        <v>42059</v>
      </c>
    </row>
    <row r="318" spans="1:16" ht="14.25">
      <c r="A318" s="8">
        <v>2015</v>
      </c>
      <c r="B318" s="9" t="s">
        <v>326</v>
      </c>
      <c r="C318" s="9" t="s">
        <v>327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8</v>
      </c>
      <c r="M318" s="6">
        <v>2023</v>
      </c>
      <c r="N318" s="7">
        <v>0</v>
      </c>
      <c r="O318" s="11">
        <v>42059</v>
      </c>
      <c r="P318" s="11">
        <v>42059</v>
      </c>
    </row>
    <row r="319" spans="1:16" ht="14.25">
      <c r="A319" s="8">
        <v>2015</v>
      </c>
      <c r="B319" s="9" t="s">
        <v>326</v>
      </c>
      <c r="C319" s="9" t="s">
        <v>327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0</v>
      </c>
      <c r="M319" s="6">
        <v>2015</v>
      </c>
      <c r="N319" s="7">
        <v>0</v>
      </c>
      <c r="O319" s="11">
        <v>42059</v>
      </c>
      <c r="P319" s="11">
        <v>42059</v>
      </c>
    </row>
    <row r="320" spans="1:16" ht="14.25">
      <c r="A320" s="8">
        <v>2015</v>
      </c>
      <c r="B320" s="9" t="s">
        <v>326</v>
      </c>
      <c r="C320" s="9" t="s">
        <v>327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2</v>
      </c>
      <c r="M320" s="6">
        <v>2017</v>
      </c>
      <c r="N320" s="7">
        <v>0</v>
      </c>
      <c r="O320" s="11">
        <v>42059</v>
      </c>
      <c r="P320" s="11">
        <v>42059</v>
      </c>
    </row>
    <row r="321" spans="1:16" ht="14.25">
      <c r="A321" s="8">
        <v>2015</v>
      </c>
      <c r="B321" s="9" t="s">
        <v>326</v>
      </c>
      <c r="C321" s="9" t="s">
        <v>327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7</v>
      </c>
      <c r="M321" s="6">
        <v>2022</v>
      </c>
      <c r="N321" s="7">
        <v>0</v>
      </c>
      <c r="O321" s="11">
        <v>42059</v>
      </c>
      <c r="P321" s="11">
        <v>42059</v>
      </c>
    </row>
    <row r="322" spans="1:16" ht="14.25">
      <c r="A322" s="8">
        <v>2015</v>
      </c>
      <c r="B322" s="9" t="s">
        <v>326</v>
      </c>
      <c r="C322" s="9" t="s">
        <v>327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9</v>
      </c>
      <c r="M322" s="6">
        <v>2024</v>
      </c>
      <c r="N322" s="7">
        <v>0</v>
      </c>
      <c r="O322" s="11">
        <v>42059</v>
      </c>
      <c r="P322" s="11">
        <v>42059</v>
      </c>
    </row>
    <row r="323" spans="1:16" ht="14.25">
      <c r="A323" s="8">
        <v>2015</v>
      </c>
      <c r="B323" s="9" t="s">
        <v>326</v>
      </c>
      <c r="C323" s="9" t="s">
        <v>327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5</v>
      </c>
      <c r="M323" s="6">
        <v>2020</v>
      </c>
      <c r="N323" s="7">
        <v>0</v>
      </c>
      <c r="O323" s="11">
        <v>42059</v>
      </c>
      <c r="P323" s="11">
        <v>42059</v>
      </c>
    </row>
    <row r="324" spans="1:16" ht="14.25">
      <c r="A324" s="8">
        <v>2015</v>
      </c>
      <c r="B324" s="9" t="s">
        <v>326</v>
      </c>
      <c r="C324" s="9" t="s">
        <v>327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10</v>
      </c>
      <c r="M324" s="6">
        <v>2025</v>
      </c>
      <c r="N324" s="7">
        <v>0</v>
      </c>
      <c r="O324" s="11">
        <v>42059</v>
      </c>
      <c r="P324" s="11">
        <v>42059</v>
      </c>
    </row>
    <row r="325" spans="1:16" ht="14.25">
      <c r="A325" s="8">
        <v>2015</v>
      </c>
      <c r="B325" s="9" t="s">
        <v>326</v>
      </c>
      <c r="C325" s="9" t="s">
        <v>327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6</v>
      </c>
      <c r="M325" s="6">
        <v>2021</v>
      </c>
      <c r="N325" s="7">
        <v>0</v>
      </c>
      <c r="O325" s="11">
        <v>42059</v>
      </c>
      <c r="P325" s="11">
        <v>42059</v>
      </c>
    </row>
    <row r="326" spans="1:16" ht="14.25">
      <c r="A326" s="8">
        <v>2015</v>
      </c>
      <c r="B326" s="9" t="s">
        <v>326</v>
      </c>
      <c r="C326" s="9" t="s">
        <v>327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3</v>
      </c>
      <c r="M326" s="6">
        <v>2018</v>
      </c>
      <c r="N326" s="7">
        <v>0</v>
      </c>
      <c r="O326" s="11">
        <v>42059</v>
      </c>
      <c r="P326" s="11">
        <v>42059</v>
      </c>
    </row>
    <row r="327" spans="1:16" ht="14.25">
      <c r="A327" s="8">
        <v>2015</v>
      </c>
      <c r="B327" s="9" t="s">
        <v>326</v>
      </c>
      <c r="C327" s="9" t="s">
        <v>327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4</v>
      </c>
      <c r="M327" s="6">
        <v>2019</v>
      </c>
      <c r="N327" s="7">
        <v>0</v>
      </c>
      <c r="O327" s="11">
        <v>42059</v>
      </c>
      <c r="P327" s="11">
        <v>42059</v>
      </c>
    </row>
    <row r="328" spans="1:16" ht="14.25">
      <c r="A328" s="8">
        <v>2015</v>
      </c>
      <c r="B328" s="9" t="s">
        <v>326</v>
      </c>
      <c r="C328" s="9" t="s">
        <v>327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9</v>
      </c>
      <c r="M328" s="6">
        <v>2024</v>
      </c>
      <c r="N328" s="7">
        <v>3582022</v>
      </c>
      <c r="O328" s="11">
        <v>42059</v>
      </c>
      <c r="P328" s="11">
        <v>42059</v>
      </c>
    </row>
    <row r="329" spans="1:16" ht="14.25">
      <c r="A329" s="8">
        <v>2015</v>
      </c>
      <c r="B329" s="9" t="s">
        <v>326</v>
      </c>
      <c r="C329" s="9" t="s">
        <v>327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10</v>
      </c>
      <c r="M329" s="6">
        <v>2025</v>
      </c>
      <c r="N329" s="7">
        <v>3161200</v>
      </c>
      <c r="O329" s="11">
        <v>42059</v>
      </c>
      <c r="P329" s="11">
        <v>42059</v>
      </c>
    </row>
    <row r="330" spans="1:16" ht="14.25">
      <c r="A330" s="8">
        <v>2015</v>
      </c>
      <c r="B330" s="9" t="s">
        <v>326</v>
      </c>
      <c r="C330" s="9" t="s">
        <v>327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5</v>
      </c>
      <c r="M330" s="6">
        <v>2020</v>
      </c>
      <c r="N330" s="7">
        <v>17384516</v>
      </c>
      <c r="O330" s="11">
        <v>42059</v>
      </c>
      <c r="P330" s="11">
        <v>42059</v>
      </c>
    </row>
    <row r="331" spans="1:16" ht="14.25">
      <c r="A331" s="8">
        <v>2015</v>
      </c>
      <c r="B331" s="9" t="s">
        <v>326</v>
      </c>
      <c r="C331" s="9" t="s">
        <v>327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11</v>
      </c>
      <c r="M331" s="6">
        <v>2026</v>
      </c>
      <c r="N331" s="7">
        <v>3222900</v>
      </c>
      <c r="O331" s="11">
        <v>42059</v>
      </c>
      <c r="P331" s="11">
        <v>42059</v>
      </c>
    </row>
    <row r="332" spans="1:16" ht="14.25">
      <c r="A332" s="8">
        <v>2015</v>
      </c>
      <c r="B332" s="9" t="s">
        <v>326</v>
      </c>
      <c r="C332" s="9" t="s">
        <v>327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0</v>
      </c>
      <c r="M332" s="6">
        <v>2015</v>
      </c>
      <c r="N332" s="7">
        <v>1203554.72</v>
      </c>
      <c r="O332" s="11">
        <v>42059</v>
      </c>
      <c r="P332" s="11">
        <v>42059</v>
      </c>
    </row>
    <row r="333" spans="1:16" ht="14.25">
      <c r="A333" s="8">
        <v>2015</v>
      </c>
      <c r="B333" s="9" t="s">
        <v>326</v>
      </c>
      <c r="C333" s="9" t="s">
        <v>327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4</v>
      </c>
      <c r="M333" s="6">
        <v>2019</v>
      </c>
      <c r="N333" s="7">
        <v>14906516</v>
      </c>
      <c r="O333" s="11">
        <v>42059</v>
      </c>
      <c r="P333" s="11">
        <v>42059</v>
      </c>
    </row>
    <row r="334" spans="1:16" ht="14.25">
      <c r="A334" s="8">
        <v>2015</v>
      </c>
      <c r="B334" s="9" t="s">
        <v>326</v>
      </c>
      <c r="C334" s="9" t="s">
        <v>327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8</v>
      </c>
      <c r="M334" s="6">
        <v>2023</v>
      </c>
      <c r="N334" s="7">
        <v>3584516</v>
      </c>
      <c r="O334" s="11">
        <v>42059</v>
      </c>
      <c r="P334" s="11">
        <v>42059</v>
      </c>
    </row>
    <row r="335" spans="1:16" ht="14.25">
      <c r="A335" s="8">
        <v>2015</v>
      </c>
      <c r="B335" s="9" t="s">
        <v>326</v>
      </c>
      <c r="C335" s="9" t="s">
        <v>327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6</v>
      </c>
      <c r="M335" s="6">
        <v>2021</v>
      </c>
      <c r="N335" s="7">
        <v>15944516</v>
      </c>
      <c r="O335" s="11">
        <v>42059</v>
      </c>
      <c r="P335" s="11">
        <v>42059</v>
      </c>
    </row>
    <row r="336" spans="1:16" ht="14.25">
      <c r="A336" s="8">
        <v>2015</v>
      </c>
      <c r="B336" s="9" t="s">
        <v>326</v>
      </c>
      <c r="C336" s="9" t="s">
        <v>327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2</v>
      </c>
      <c r="M336" s="6">
        <v>2017</v>
      </c>
      <c r="N336" s="7">
        <v>15629096</v>
      </c>
      <c r="O336" s="11">
        <v>42059</v>
      </c>
      <c r="P336" s="11">
        <v>42059</v>
      </c>
    </row>
    <row r="337" spans="1:16" ht="14.25">
      <c r="A337" s="8">
        <v>2015</v>
      </c>
      <c r="B337" s="9" t="s">
        <v>326</v>
      </c>
      <c r="C337" s="9" t="s">
        <v>327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3</v>
      </c>
      <c r="M337" s="6">
        <v>2018</v>
      </c>
      <c r="N337" s="7">
        <v>14906516</v>
      </c>
      <c r="O337" s="11">
        <v>42059</v>
      </c>
      <c r="P337" s="11">
        <v>42059</v>
      </c>
    </row>
    <row r="338" spans="1:16" ht="14.25">
      <c r="A338" s="8">
        <v>2015</v>
      </c>
      <c r="B338" s="9" t="s">
        <v>326</v>
      </c>
      <c r="C338" s="9" t="s">
        <v>327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7</v>
      </c>
      <c r="M338" s="6">
        <v>2022</v>
      </c>
      <c r="N338" s="7">
        <v>10760516</v>
      </c>
      <c r="O338" s="11">
        <v>42059</v>
      </c>
      <c r="P338" s="11">
        <v>42059</v>
      </c>
    </row>
    <row r="339" spans="1:16" ht="14.25">
      <c r="A339" s="8">
        <v>2015</v>
      </c>
      <c r="B339" s="9" t="s">
        <v>326</v>
      </c>
      <c r="C339" s="9" t="s">
        <v>327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1</v>
      </c>
      <c r="M339" s="6">
        <v>2016</v>
      </c>
      <c r="N339" s="7">
        <v>15629096</v>
      </c>
      <c r="O339" s="11">
        <v>42059</v>
      </c>
      <c r="P339" s="11">
        <v>42059</v>
      </c>
    </row>
    <row r="340" spans="1:16" ht="14.25">
      <c r="A340" s="8">
        <v>2015</v>
      </c>
      <c r="B340" s="9" t="s">
        <v>326</v>
      </c>
      <c r="C340" s="9" t="s">
        <v>327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8</v>
      </c>
      <c r="M340" s="6">
        <v>2023</v>
      </c>
      <c r="N340" s="7">
        <v>0</v>
      </c>
      <c r="O340" s="11">
        <v>42059</v>
      </c>
      <c r="P340" s="11">
        <v>42059</v>
      </c>
    </row>
    <row r="341" spans="1:16" ht="14.25">
      <c r="A341" s="8">
        <v>2015</v>
      </c>
      <c r="B341" s="9" t="s">
        <v>326</v>
      </c>
      <c r="C341" s="9" t="s">
        <v>327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6</v>
      </c>
      <c r="M341" s="6">
        <v>2021</v>
      </c>
      <c r="N341" s="7">
        <v>0</v>
      </c>
      <c r="O341" s="11">
        <v>42059</v>
      </c>
      <c r="P341" s="11">
        <v>42059</v>
      </c>
    </row>
    <row r="342" spans="1:16" ht="14.25">
      <c r="A342" s="8">
        <v>2015</v>
      </c>
      <c r="B342" s="9" t="s">
        <v>326</v>
      </c>
      <c r="C342" s="9" t="s">
        <v>327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10</v>
      </c>
      <c r="M342" s="6">
        <v>2025</v>
      </c>
      <c r="N342" s="7">
        <v>0</v>
      </c>
      <c r="O342" s="11">
        <v>42059</v>
      </c>
      <c r="P342" s="11">
        <v>42059</v>
      </c>
    </row>
    <row r="343" spans="1:16" ht="14.25">
      <c r="A343" s="8">
        <v>2015</v>
      </c>
      <c r="B343" s="9" t="s">
        <v>326</v>
      </c>
      <c r="C343" s="9" t="s">
        <v>327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4</v>
      </c>
      <c r="M343" s="6">
        <v>2019</v>
      </c>
      <c r="N343" s="7">
        <v>0</v>
      </c>
      <c r="O343" s="11">
        <v>42059</v>
      </c>
      <c r="P343" s="11">
        <v>42059</v>
      </c>
    </row>
    <row r="344" spans="1:16" ht="14.25">
      <c r="A344" s="8">
        <v>2015</v>
      </c>
      <c r="B344" s="9" t="s">
        <v>326</v>
      </c>
      <c r="C344" s="9" t="s">
        <v>327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0</v>
      </c>
      <c r="M344" s="6">
        <v>2015</v>
      </c>
      <c r="N344" s="7">
        <v>1232101.97</v>
      </c>
      <c r="O344" s="11">
        <v>42059</v>
      </c>
      <c r="P344" s="11">
        <v>42059</v>
      </c>
    </row>
    <row r="345" spans="1:16" ht="14.25">
      <c r="A345" s="8">
        <v>2015</v>
      </c>
      <c r="B345" s="9" t="s">
        <v>326</v>
      </c>
      <c r="C345" s="9" t="s">
        <v>327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9</v>
      </c>
      <c r="M345" s="6">
        <v>2024</v>
      </c>
      <c r="N345" s="7">
        <v>0</v>
      </c>
      <c r="O345" s="11">
        <v>42059</v>
      </c>
      <c r="P345" s="11">
        <v>42059</v>
      </c>
    </row>
    <row r="346" spans="1:16" ht="14.25">
      <c r="A346" s="8">
        <v>2015</v>
      </c>
      <c r="B346" s="9" t="s">
        <v>326</v>
      </c>
      <c r="C346" s="9" t="s">
        <v>327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1</v>
      </c>
      <c r="M346" s="6">
        <v>2016</v>
      </c>
      <c r="N346" s="7">
        <v>0</v>
      </c>
      <c r="O346" s="11">
        <v>42059</v>
      </c>
      <c r="P346" s="11">
        <v>42059</v>
      </c>
    </row>
    <row r="347" spans="1:16" ht="14.25">
      <c r="A347" s="8">
        <v>2015</v>
      </c>
      <c r="B347" s="9" t="s">
        <v>326</v>
      </c>
      <c r="C347" s="9" t="s">
        <v>327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5</v>
      </c>
      <c r="M347" s="6">
        <v>2020</v>
      </c>
      <c r="N347" s="7">
        <v>0</v>
      </c>
      <c r="O347" s="11">
        <v>42059</v>
      </c>
      <c r="P347" s="11">
        <v>42059</v>
      </c>
    </row>
    <row r="348" spans="1:16" ht="14.25">
      <c r="A348" s="8">
        <v>2015</v>
      </c>
      <c r="B348" s="9" t="s">
        <v>326</v>
      </c>
      <c r="C348" s="9" t="s">
        <v>327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2</v>
      </c>
      <c r="M348" s="6">
        <v>2017</v>
      </c>
      <c r="N348" s="7">
        <v>0</v>
      </c>
      <c r="O348" s="11">
        <v>42059</v>
      </c>
      <c r="P348" s="11">
        <v>42059</v>
      </c>
    </row>
    <row r="349" spans="1:16" ht="14.25">
      <c r="A349" s="8">
        <v>2015</v>
      </c>
      <c r="B349" s="9" t="s">
        <v>326</v>
      </c>
      <c r="C349" s="9" t="s">
        <v>327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11</v>
      </c>
      <c r="M349" s="6">
        <v>2026</v>
      </c>
      <c r="N349" s="7">
        <v>0</v>
      </c>
      <c r="O349" s="11">
        <v>42059</v>
      </c>
      <c r="P349" s="11">
        <v>42059</v>
      </c>
    </row>
    <row r="350" spans="1:16" ht="14.25">
      <c r="A350" s="8">
        <v>2015</v>
      </c>
      <c r="B350" s="9" t="s">
        <v>326</v>
      </c>
      <c r="C350" s="9" t="s">
        <v>327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3</v>
      </c>
      <c r="M350" s="6">
        <v>2018</v>
      </c>
      <c r="N350" s="7">
        <v>0</v>
      </c>
      <c r="O350" s="11">
        <v>42059</v>
      </c>
      <c r="P350" s="11">
        <v>42059</v>
      </c>
    </row>
    <row r="351" spans="1:16" ht="14.25">
      <c r="A351" s="8">
        <v>2015</v>
      </c>
      <c r="B351" s="9" t="s">
        <v>326</v>
      </c>
      <c r="C351" s="9" t="s">
        <v>327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7</v>
      </c>
      <c r="M351" s="6">
        <v>2022</v>
      </c>
      <c r="N351" s="7">
        <v>0</v>
      </c>
      <c r="O351" s="11">
        <v>42059</v>
      </c>
      <c r="P351" s="11">
        <v>42059</v>
      </c>
    </row>
    <row r="352" spans="1:16" ht="14.25">
      <c r="A352" s="8">
        <v>2015</v>
      </c>
      <c r="B352" s="9" t="s">
        <v>326</v>
      </c>
      <c r="C352" s="9" t="s">
        <v>327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2</v>
      </c>
      <c r="M352" s="6">
        <v>2017</v>
      </c>
      <c r="N352" s="7">
        <v>0</v>
      </c>
      <c r="O352" s="11">
        <v>42059</v>
      </c>
      <c r="P352" s="11">
        <v>42059</v>
      </c>
    </row>
    <row r="353" spans="1:16" ht="14.25">
      <c r="A353" s="8">
        <v>2015</v>
      </c>
      <c r="B353" s="9" t="s">
        <v>326</v>
      </c>
      <c r="C353" s="9" t="s">
        <v>327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4</v>
      </c>
      <c r="M353" s="6">
        <v>2019</v>
      </c>
      <c r="N353" s="7">
        <v>0</v>
      </c>
      <c r="O353" s="11">
        <v>42059</v>
      </c>
      <c r="P353" s="11">
        <v>42059</v>
      </c>
    </row>
    <row r="354" spans="1:16" ht="14.25">
      <c r="A354" s="8">
        <v>2015</v>
      </c>
      <c r="B354" s="9" t="s">
        <v>326</v>
      </c>
      <c r="C354" s="9" t="s">
        <v>327</v>
      </c>
      <c r="D354" s="10">
        <v>3062000</v>
      </c>
      <c r="E354" s="10">
        <v>0</v>
      </c>
      <c r="F354" s="10"/>
      <c r="G354" s="10">
        <v>810</v>
      </c>
      <c r="H354" s="10">
        <v>13.2</v>
      </c>
      <c r="I354" s="10"/>
      <c r="J354" s="10" t="s">
        <v>107</v>
      </c>
      <c r="K354" s="10" t="b">
        <v>1</v>
      </c>
      <c r="L354" s="10">
        <v>6</v>
      </c>
      <c r="M354" s="6">
        <v>2021</v>
      </c>
      <c r="N354" s="7">
        <v>0</v>
      </c>
      <c r="O354" s="11">
        <v>42059</v>
      </c>
      <c r="P354" s="11">
        <v>42059</v>
      </c>
    </row>
    <row r="355" spans="1:16" ht="14.25">
      <c r="A355" s="8">
        <v>2015</v>
      </c>
      <c r="B355" s="9" t="s">
        <v>326</v>
      </c>
      <c r="C355" s="9" t="s">
        <v>327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9</v>
      </c>
      <c r="M355" s="6">
        <v>2024</v>
      </c>
      <c r="N355" s="7">
        <v>0</v>
      </c>
      <c r="O355" s="11">
        <v>42059</v>
      </c>
      <c r="P355" s="11">
        <v>42059</v>
      </c>
    </row>
    <row r="356" spans="1:16" ht="14.25">
      <c r="A356" s="8">
        <v>2015</v>
      </c>
      <c r="B356" s="9" t="s">
        <v>326</v>
      </c>
      <c r="C356" s="9" t="s">
        <v>327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7</v>
      </c>
      <c r="M356" s="6">
        <v>2022</v>
      </c>
      <c r="N356" s="7">
        <v>0</v>
      </c>
      <c r="O356" s="11">
        <v>42059</v>
      </c>
      <c r="P356" s="11">
        <v>42059</v>
      </c>
    </row>
    <row r="357" spans="1:16" ht="14.25">
      <c r="A357" s="8">
        <v>2015</v>
      </c>
      <c r="B357" s="9" t="s">
        <v>326</v>
      </c>
      <c r="C357" s="9" t="s">
        <v>327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8</v>
      </c>
      <c r="M357" s="6">
        <v>2023</v>
      </c>
      <c r="N357" s="7">
        <v>0</v>
      </c>
      <c r="O357" s="11">
        <v>42059</v>
      </c>
      <c r="P357" s="11">
        <v>42059</v>
      </c>
    </row>
    <row r="358" spans="1:16" ht="14.25">
      <c r="A358" s="8">
        <v>2015</v>
      </c>
      <c r="B358" s="9" t="s">
        <v>326</v>
      </c>
      <c r="C358" s="9" t="s">
        <v>327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0</v>
      </c>
      <c r="M358" s="6">
        <v>2015</v>
      </c>
      <c r="N358" s="7">
        <v>0</v>
      </c>
      <c r="O358" s="11">
        <v>42059</v>
      </c>
      <c r="P358" s="11">
        <v>42059</v>
      </c>
    </row>
    <row r="359" spans="1:16" ht="14.25">
      <c r="A359" s="8">
        <v>2015</v>
      </c>
      <c r="B359" s="9" t="s">
        <v>326</v>
      </c>
      <c r="C359" s="9" t="s">
        <v>327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10</v>
      </c>
      <c r="M359" s="6">
        <v>2025</v>
      </c>
      <c r="N359" s="7">
        <v>0</v>
      </c>
      <c r="O359" s="11">
        <v>42059</v>
      </c>
      <c r="P359" s="11">
        <v>42059</v>
      </c>
    </row>
    <row r="360" spans="1:16" ht="14.25">
      <c r="A360" s="8">
        <v>2015</v>
      </c>
      <c r="B360" s="9" t="s">
        <v>326</v>
      </c>
      <c r="C360" s="9" t="s">
        <v>327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5</v>
      </c>
      <c r="M360" s="6">
        <v>2020</v>
      </c>
      <c r="N360" s="7">
        <v>0</v>
      </c>
      <c r="O360" s="11">
        <v>42059</v>
      </c>
      <c r="P360" s="11">
        <v>42059</v>
      </c>
    </row>
    <row r="361" spans="1:16" ht="14.25">
      <c r="A361" s="8">
        <v>2015</v>
      </c>
      <c r="B361" s="9" t="s">
        <v>326</v>
      </c>
      <c r="C361" s="9" t="s">
        <v>327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11</v>
      </c>
      <c r="M361" s="6">
        <v>2026</v>
      </c>
      <c r="N361" s="7">
        <v>0</v>
      </c>
      <c r="O361" s="11">
        <v>42059</v>
      </c>
      <c r="P361" s="11">
        <v>42059</v>
      </c>
    </row>
    <row r="362" spans="1:16" ht="14.25">
      <c r="A362" s="8">
        <v>2015</v>
      </c>
      <c r="B362" s="9" t="s">
        <v>326</v>
      </c>
      <c r="C362" s="9" t="s">
        <v>327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3</v>
      </c>
      <c r="M362" s="6">
        <v>2018</v>
      </c>
      <c r="N362" s="7">
        <v>0</v>
      </c>
      <c r="O362" s="11">
        <v>42059</v>
      </c>
      <c r="P362" s="11">
        <v>42059</v>
      </c>
    </row>
    <row r="363" spans="1:16" ht="14.25">
      <c r="A363" s="8">
        <v>2015</v>
      </c>
      <c r="B363" s="9" t="s">
        <v>326</v>
      </c>
      <c r="C363" s="9" t="s">
        <v>327</v>
      </c>
      <c r="D363" s="10">
        <v>3062000</v>
      </c>
      <c r="E363" s="10">
        <v>0</v>
      </c>
      <c r="F363" s="10"/>
      <c r="G363" s="10">
        <v>810</v>
      </c>
      <c r="H363" s="10">
        <v>13.2</v>
      </c>
      <c r="I363" s="10"/>
      <c r="J363" s="10" t="s">
        <v>107</v>
      </c>
      <c r="K363" s="10" t="b">
        <v>1</v>
      </c>
      <c r="L363" s="10">
        <v>1</v>
      </c>
      <c r="M363" s="6">
        <v>2016</v>
      </c>
      <c r="N363" s="7">
        <v>0</v>
      </c>
      <c r="O363" s="11">
        <v>42059</v>
      </c>
      <c r="P363" s="11">
        <v>42059</v>
      </c>
    </row>
    <row r="364" spans="1:16" ht="14.25">
      <c r="A364" s="8">
        <v>2015</v>
      </c>
      <c r="B364" s="9" t="s">
        <v>326</v>
      </c>
      <c r="C364" s="9" t="s">
        <v>327</v>
      </c>
      <c r="D364" s="10">
        <v>3062000</v>
      </c>
      <c r="E364" s="10">
        <v>0</v>
      </c>
      <c r="F364" s="10"/>
      <c r="G364" s="10">
        <v>400</v>
      </c>
      <c r="H364" s="10">
        <v>7</v>
      </c>
      <c r="I364" s="10"/>
      <c r="J364" s="10" t="s">
        <v>68</v>
      </c>
      <c r="K364" s="10" t="b">
        <v>1</v>
      </c>
      <c r="L364" s="10">
        <v>1</v>
      </c>
      <c r="M364" s="6">
        <v>2016</v>
      </c>
      <c r="N364" s="7">
        <v>0</v>
      </c>
      <c r="O364" s="11">
        <v>42059</v>
      </c>
      <c r="P364" s="11">
        <v>42059</v>
      </c>
    </row>
    <row r="365" spans="1:16" ht="14.25">
      <c r="A365" s="8">
        <v>2015</v>
      </c>
      <c r="B365" s="9" t="s">
        <v>326</v>
      </c>
      <c r="C365" s="9" t="s">
        <v>327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4</v>
      </c>
      <c r="M365" s="6">
        <v>2019</v>
      </c>
      <c r="N365" s="7">
        <v>0</v>
      </c>
      <c r="O365" s="11">
        <v>42059</v>
      </c>
      <c r="P365" s="11">
        <v>42059</v>
      </c>
    </row>
    <row r="366" spans="1:16" ht="14.25">
      <c r="A366" s="8">
        <v>2015</v>
      </c>
      <c r="B366" s="9" t="s">
        <v>326</v>
      </c>
      <c r="C366" s="9" t="s">
        <v>327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9</v>
      </c>
      <c r="M366" s="6">
        <v>2024</v>
      </c>
      <c r="N366" s="7">
        <v>0</v>
      </c>
      <c r="O366" s="11">
        <v>42059</v>
      </c>
      <c r="P366" s="11">
        <v>42059</v>
      </c>
    </row>
    <row r="367" spans="1:16" ht="14.25">
      <c r="A367" s="8">
        <v>2015</v>
      </c>
      <c r="B367" s="9" t="s">
        <v>326</v>
      </c>
      <c r="C367" s="9" t="s">
        <v>327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8</v>
      </c>
      <c r="M367" s="6">
        <v>2023</v>
      </c>
      <c r="N367" s="7">
        <v>0</v>
      </c>
      <c r="O367" s="11">
        <v>42059</v>
      </c>
      <c r="P367" s="11">
        <v>42059</v>
      </c>
    </row>
    <row r="368" spans="1:16" ht="14.25">
      <c r="A368" s="8">
        <v>2015</v>
      </c>
      <c r="B368" s="9" t="s">
        <v>326</v>
      </c>
      <c r="C368" s="9" t="s">
        <v>327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11</v>
      </c>
      <c r="M368" s="6">
        <v>2026</v>
      </c>
      <c r="N368" s="7">
        <v>0</v>
      </c>
      <c r="O368" s="11">
        <v>42059</v>
      </c>
      <c r="P368" s="11">
        <v>42059</v>
      </c>
    </row>
    <row r="369" spans="1:16" ht="14.25">
      <c r="A369" s="8">
        <v>2015</v>
      </c>
      <c r="B369" s="9" t="s">
        <v>326</v>
      </c>
      <c r="C369" s="9" t="s">
        <v>327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6</v>
      </c>
      <c r="M369" s="6">
        <v>2021</v>
      </c>
      <c r="N369" s="7">
        <v>0</v>
      </c>
      <c r="O369" s="11">
        <v>42059</v>
      </c>
      <c r="P369" s="11">
        <v>42059</v>
      </c>
    </row>
    <row r="370" spans="1:16" ht="14.25">
      <c r="A370" s="8">
        <v>2015</v>
      </c>
      <c r="B370" s="9" t="s">
        <v>326</v>
      </c>
      <c r="C370" s="9" t="s">
        <v>327</v>
      </c>
      <c r="D370" s="10">
        <v>3062000</v>
      </c>
      <c r="E370" s="10">
        <v>0</v>
      </c>
      <c r="F370" s="10"/>
      <c r="G370" s="10">
        <v>400</v>
      </c>
      <c r="H370" s="10">
        <v>7</v>
      </c>
      <c r="I370" s="10"/>
      <c r="J370" s="10" t="s">
        <v>68</v>
      </c>
      <c r="K370" s="10" t="b">
        <v>1</v>
      </c>
      <c r="L370" s="10">
        <v>2</v>
      </c>
      <c r="M370" s="6">
        <v>2017</v>
      </c>
      <c r="N370" s="7">
        <v>0</v>
      </c>
      <c r="O370" s="11">
        <v>42059</v>
      </c>
      <c r="P370" s="11">
        <v>42059</v>
      </c>
    </row>
    <row r="371" spans="1:16" ht="14.25">
      <c r="A371" s="8">
        <v>2015</v>
      </c>
      <c r="B371" s="9" t="s">
        <v>326</v>
      </c>
      <c r="C371" s="9" t="s">
        <v>327</v>
      </c>
      <c r="D371" s="10">
        <v>3062000</v>
      </c>
      <c r="E371" s="10">
        <v>0</v>
      </c>
      <c r="F371" s="10"/>
      <c r="G371" s="10">
        <v>400</v>
      </c>
      <c r="H371" s="10">
        <v>7</v>
      </c>
      <c r="I371" s="10"/>
      <c r="J371" s="10" t="s">
        <v>68</v>
      </c>
      <c r="K371" s="10" t="b">
        <v>1</v>
      </c>
      <c r="L371" s="10">
        <v>0</v>
      </c>
      <c r="M371" s="6">
        <v>2015</v>
      </c>
      <c r="N371" s="7">
        <v>0</v>
      </c>
      <c r="O371" s="11">
        <v>42059</v>
      </c>
      <c r="P371" s="11">
        <v>42059</v>
      </c>
    </row>
    <row r="372" spans="1:16" ht="14.25">
      <c r="A372" s="8">
        <v>2015</v>
      </c>
      <c r="B372" s="9" t="s">
        <v>326</v>
      </c>
      <c r="C372" s="9" t="s">
        <v>327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7</v>
      </c>
      <c r="M372" s="6">
        <v>2022</v>
      </c>
      <c r="N372" s="7">
        <v>0</v>
      </c>
      <c r="O372" s="11">
        <v>42059</v>
      </c>
      <c r="P372" s="11">
        <v>42059</v>
      </c>
    </row>
    <row r="373" spans="1:16" ht="14.25">
      <c r="A373" s="8">
        <v>2015</v>
      </c>
      <c r="B373" s="9" t="s">
        <v>326</v>
      </c>
      <c r="C373" s="9" t="s">
        <v>327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3</v>
      </c>
      <c r="M373" s="6">
        <v>2018</v>
      </c>
      <c r="N373" s="7">
        <v>0</v>
      </c>
      <c r="O373" s="11">
        <v>42059</v>
      </c>
      <c r="P373" s="11">
        <v>42059</v>
      </c>
    </row>
    <row r="374" spans="1:16" ht="14.25">
      <c r="A374" s="8">
        <v>2015</v>
      </c>
      <c r="B374" s="9" t="s">
        <v>326</v>
      </c>
      <c r="C374" s="9" t="s">
        <v>327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10</v>
      </c>
      <c r="M374" s="6">
        <v>2025</v>
      </c>
      <c r="N374" s="7">
        <v>0</v>
      </c>
      <c r="O374" s="11">
        <v>42059</v>
      </c>
      <c r="P374" s="11">
        <v>42059</v>
      </c>
    </row>
    <row r="375" spans="1:16" ht="14.25">
      <c r="A375" s="8">
        <v>2015</v>
      </c>
      <c r="B375" s="9" t="s">
        <v>326</v>
      </c>
      <c r="C375" s="9" t="s">
        <v>327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5</v>
      </c>
      <c r="M375" s="6">
        <v>2020</v>
      </c>
      <c r="N375" s="7">
        <v>0</v>
      </c>
      <c r="O375" s="11">
        <v>42059</v>
      </c>
      <c r="P375" s="11">
        <v>42059</v>
      </c>
    </row>
    <row r="376" spans="1:16" ht="14.25">
      <c r="A376" s="8">
        <v>2015</v>
      </c>
      <c r="B376" s="9" t="s">
        <v>326</v>
      </c>
      <c r="C376" s="9" t="s">
        <v>327</v>
      </c>
      <c r="D376" s="10">
        <v>3062000</v>
      </c>
      <c r="E376" s="10">
        <v>0</v>
      </c>
      <c r="F376" s="10"/>
      <c r="G376" s="10">
        <v>770</v>
      </c>
      <c r="H376" s="10" t="s">
        <v>250</v>
      </c>
      <c r="I376" s="10"/>
      <c r="J376" s="10" t="s">
        <v>241</v>
      </c>
      <c r="K376" s="10" t="b">
        <v>1</v>
      </c>
      <c r="L376" s="10">
        <v>5</v>
      </c>
      <c r="M376" s="6">
        <v>2020</v>
      </c>
      <c r="N376" s="7">
        <v>0</v>
      </c>
      <c r="O376" s="11">
        <v>42059</v>
      </c>
      <c r="P376" s="11">
        <v>42059</v>
      </c>
    </row>
    <row r="377" spans="1:16" ht="14.25">
      <c r="A377" s="8">
        <v>2015</v>
      </c>
      <c r="B377" s="9" t="s">
        <v>326</v>
      </c>
      <c r="C377" s="9" t="s">
        <v>327</v>
      </c>
      <c r="D377" s="10">
        <v>3062000</v>
      </c>
      <c r="E377" s="10">
        <v>0</v>
      </c>
      <c r="F377" s="10"/>
      <c r="G377" s="10">
        <v>770</v>
      </c>
      <c r="H377" s="10" t="s">
        <v>250</v>
      </c>
      <c r="I377" s="10"/>
      <c r="J377" s="10" t="s">
        <v>241</v>
      </c>
      <c r="K377" s="10" t="b">
        <v>1</v>
      </c>
      <c r="L377" s="10">
        <v>4</v>
      </c>
      <c r="M377" s="6">
        <v>2019</v>
      </c>
      <c r="N377" s="7">
        <v>0</v>
      </c>
      <c r="O377" s="11">
        <v>42059</v>
      </c>
      <c r="P377" s="11">
        <v>42059</v>
      </c>
    </row>
    <row r="378" spans="1:16" ht="14.25">
      <c r="A378" s="8">
        <v>2015</v>
      </c>
      <c r="B378" s="9" t="s">
        <v>326</v>
      </c>
      <c r="C378" s="9" t="s">
        <v>327</v>
      </c>
      <c r="D378" s="10">
        <v>3062000</v>
      </c>
      <c r="E378" s="10">
        <v>0</v>
      </c>
      <c r="F378" s="10"/>
      <c r="G378" s="10">
        <v>770</v>
      </c>
      <c r="H378" s="10" t="s">
        <v>250</v>
      </c>
      <c r="I378" s="10"/>
      <c r="J378" s="10" t="s">
        <v>241</v>
      </c>
      <c r="K378" s="10" t="b">
        <v>1</v>
      </c>
      <c r="L378" s="10">
        <v>6</v>
      </c>
      <c r="M378" s="6">
        <v>2021</v>
      </c>
      <c r="N378" s="7">
        <v>0</v>
      </c>
      <c r="O378" s="11">
        <v>42059</v>
      </c>
      <c r="P378" s="11">
        <v>42059</v>
      </c>
    </row>
    <row r="379" spans="1:16" ht="14.25">
      <c r="A379" s="8">
        <v>2015</v>
      </c>
      <c r="B379" s="9" t="s">
        <v>326</v>
      </c>
      <c r="C379" s="9" t="s">
        <v>327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9</v>
      </c>
      <c r="M379" s="6">
        <v>2024</v>
      </c>
      <c r="N379" s="7">
        <v>0</v>
      </c>
      <c r="O379" s="11">
        <v>42059</v>
      </c>
      <c r="P379" s="11">
        <v>42059</v>
      </c>
    </row>
    <row r="380" spans="1:16" ht="14.25">
      <c r="A380" s="8">
        <v>2015</v>
      </c>
      <c r="B380" s="9" t="s">
        <v>326</v>
      </c>
      <c r="C380" s="9" t="s">
        <v>327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3</v>
      </c>
      <c r="M380" s="6">
        <v>2018</v>
      </c>
      <c r="N380" s="7">
        <v>0</v>
      </c>
      <c r="O380" s="11">
        <v>42059</v>
      </c>
      <c r="P380" s="11">
        <v>42059</v>
      </c>
    </row>
    <row r="381" spans="1:16" ht="14.25">
      <c r="A381" s="8">
        <v>2015</v>
      </c>
      <c r="B381" s="9" t="s">
        <v>326</v>
      </c>
      <c r="C381" s="9" t="s">
        <v>327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7</v>
      </c>
      <c r="M381" s="6">
        <v>2022</v>
      </c>
      <c r="N381" s="7">
        <v>0</v>
      </c>
      <c r="O381" s="11">
        <v>42059</v>
      </c>
      <c r="P381" s="11">
        <v>42059</v>
      </c>
    </row>
    <row r="382" spans="1:16" ht="14.25">
      <c r="A382" s="8">
        <v>2015</v>
      </c>
      <c r="B382" s="9" t="s">
        <v>326</v>
      </c>
      <c r="C382" s="9" t="s">
        <v>327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8</v>
      </c>
      <c r="M382" s="6">
        <v>2023</v>
      </c>
      <c r="N382" s="7">
        <v>0</v>
      </c>
      <c r="O382" s="11">
        <v>42059</v>
      </c>
      <c r="P382" s="11">
        <v>42059</v>
      </c>
    </row>
    <row r="383" spans="1:16" ht="14.25">
      <c r="A383" s="8">
        <v>2015</v>
      </c>
      <c r="B383" s="9" t="s">
        <v>326</v>
      </c>
      <c r="C383" s="9" t="s">
        <v>327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1</v>
      </c>
      <c r="M383" s="6">
        <v>2016</v>
      </c>
      <c r="N383" s="7">
        <v>0</v>
      </c>
      <c r="O383" s="11">
        <v>42059</v>
      </c>
      <c r="P383" s="11">
        <v>42059</v>
      </c>
    </row>
    <row r="384" spans="1:16" ht="14.25">
      <c r="A384" s="8">
        <v>2015</v>
      </c>
      <c r="B384" s="9" t="s">
        <v>326</v>
      </c>
      <c r="C384" s="9" t="s">
        <v>327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10</v>
      </c>
      <c r="M384" s="6">
        <v>2025</v>
      </c>
      <c r="N384" s="7">
        <v>0</v>
      </c>
      <c r="O384" s="11">
        <v>42059</v>
      </c>
      <c r="P384" s="11">
        <v>42059</v>
      </c>
    </row>
    <row r="385" spans="1:16" ht="14.25">
      <c r="A385" s="8">
        <v>2015</v>
      </c>
      <c r="B385" s="9" t="s">
        <v>326</v>
      </c>
      <c r="C385" s="9" t="s">
        <v>327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11</v>
      </c>
      <c r="M385" s="6">
        <v>2026</v>
      </c>
      <c r="N385" s="7">
        <v>0</v>
      </c>
      <c r="O385" s="11">
        <v>42059</v>
      </c>
      <c r="P385" s="11">
        <v>42059</v>
      </c>
    </row>
    <row r="386" spans="1:16" ht="14.25">
      <c r="A386" s="8">
        <v>2015</v>
      </c>
      <c r="B386" s="9" t="s">
        <v>326</v>
      </c>
      <c r="C386" s="9" t="s">
        <v>327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2</v>
      </c>
      <c r="M386" s="6">
        <v>2017</v>
      </c>
      <c r="N386" s="7">
        <v>0</v>
      </c>
      <c r="O386" s="11">
        <v>42059</v>
      </c>
      <c r="P386" s="11">
        <v>42059</v>
      </c>
    </row>
    <row r="387" spans="1:16" ht="14.25">
      <c r="A387" s="8">
        <v>2015</v>
      </c>
      <c r="B387" s="9" t="s">
        <v>326</v>
      </c>
      <c r="C387" s="9" t="s">
        <v>327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0</v>
      </c>
      <c r="M387" s="6">
        <v>2015</v>
      </c>
      <c r="N387" s="7">
        <v>0</v>
      </c>
      <c r="O387" s="11">
        <v>42059</v>
      </c>
      <c r="P387" s="11">
        <v>42059</v>
      </c>
    </row>
    <row r="388" spans="1:16" ht="14.25">
      <c r="A388" s="8">
        <v>2015</v>
      </c>
      <c r="B388" s="9" t="s">
        <v>326</v>
      </c>
      <c r="C388" s="9" t="s">
        <v>327</v>
      </c>
      <c r="D388" s="10">
        <v>3062000</v>
      </c>
      <c r="E388" s="10">
        <v>0</v>
      </c>
      <c r="F388" s="10"/>
      <c r="G388" s="10">
        <v>210</v>
      </c>
      <c r="H388" s="10">
        <v>4</v>
      </c>
      <c r="I388" s="10" t="s">
        <v>211</v>
      </c>
      <c r="J388" s="10" t="s">
        <v>20</v>
      </c>
      <c r="K388" s="10" t="b">
        <v>0</v>
      </c>
      <c r="L388" s="10">
        <v>3</v>
      </c>
      <c r="M388" s="6">
        <v>2018</v>
      </c>
      <c r="N388" s="7">
        <v>0</v>
      </c>
      <c r="O388" s="11">
        <v>42059</v>
      </c>
      <c r="P388" s="11">
        <v>42059</v>
      </c>
    </row>
    <row r="389" spans="1:16" ht="14.25">
      <c r="A389" s="8">
        <v>2015</v>
      </c>
      <c r="B389" s="9" t="s">
        <v>326</v>
      </c>
      <c r="C389" s="9" t="s">
        <v>327</v>
      </c>
      <c r="D389" s="10">
        <v>3062000</v>
      </c>
      <c r="E389" s="10">
        <v>0</v>
      </c>
      <c r="F389" s="10"/>
      <c r="G389" s="10">
        <v>210</v>
      </c>
      <c r="H389" s="10">
        <v>4</v>
      </c>
      <c r="I389" s="10" t="s">
        <v>211</v>
      </c>
      <c r="J389" s="10" t="s">
        <v>20</v>
      </c>
      <c r="K389" s="10" t="b">
        <v>0</v>
      </c>
      <c r="L389" s="10">
        <v>4</v>
      </c>
      <c r="M389" s="6">
        <v>2019</v>
      </c>
      <c r="N389" s="7">
        <v>0</v>
      </c>
      <c r="O389" s="11">
        <v>42059</v>
      </c>
      <c r="P389" s="11">
        <v>42059</v>
      </c>
    </row>
    <row r="390" spans="1:16" ht="14.25">
      <c r="A390" s="8">
        <v>2015</v>
      </c>
      <c r="B390" s="9" t="s">
        <v>326</v>
      </c>
      <c r="C390" s="9" t="s">
        <v>327</v>
      </c>
      <c r="D390" s="10">
        <v>3062000</v>
      </c>
      <c r="E390" s="10">
        <v>0</v>
      </c>
      <c r="F390" s="10"/>
      <c r="G390" s="10">
        <v>210</v>
      </c>
      <c r="H390" s="10">
        <v>4</v>
      </c>
      <c r="I390" s="10" t="s">
        <v>211</v>
      </c>
      <c r="J390" s="10" t="s">
        <v>20</v>
      </c>
      <c r="K390" s="10" t="b">
        <v>0</v>
      </c>
      <c r="L390" s="10">
        <v>1</v>
      </c>
      <c r="M390" s="6">
        <v>2016</v>
      </c>
      <c r="N390" s="7">
        <v>0</v>
      </c>
      <c r="O390" s="11">
        <v>42059</v>
      </c>
      <c r="P390" s="11">
        <v>42059</v>
      </c>
    </row>
    <row r="391" spans="1:16" ht="14.25">
      <c r="A391" s="8">
        <v>2015</v>
      </c>
      <c r="B391" s="9" t="s">
        <v>326</v>
      </c>
      <c r="C391" s="9" t="s">
        <v>327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0</v>
      </c>
      <c r="M391" s="6">
        <v>2015</v>
      </c>
      <c r="N391" s="7">
        <v>16225000</v>
      </c>
      <c r="O391" s="11">
        <v>42059</v>
      </c>
      <c r="P391" s="11">
        <v>42059</v>
      </c>
    </row>
    <row r="392" spans="1:16" ht="14.25">
      <c r="A392" s="8">
        <v>2015</v>
      </c>
      <c r="B392" s="9" t="s">
        <v>326</v>
      </c>
      <c r="C392" s="9" t="s">
        <v>327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9</v>
      </c>
      <c r="M392" s="6">
        <v>2024</v>
      </c>
      <c r="N392" s="7">
        <v>0</v>
      </c>
      <c r="O392" s="11">
        <v>42059</v>
      </c>
      <c r="P392" s="11">
        <v>42059</v>
      </c>
    </row>
    <row r="393" spans="1:16" ht="14.25">
      <c r="A393" s="8">
        <v>2015</v>
      </c>
      <c r="B393" s="9" t="s">
        <v>326</v>
      </c>
      <c r="C393" s="9" t="s">
        <v>327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7</v>
      </c>
      <c r="M393" s="6">
        <v>2022</v>
      </c>
      <c r="N393" s="7">
        <v>0</v>
      </c>
      <c r="O393" s="11">
        <v>42059</v>
      </c>
      <c r="P393" s="11">
        <v>42059</v>
      </c>
    </row>
    <row r="394" spans="1:16" ht="14.25">
      <c r="A394" s="8">
        <v>2015</v>
      </c>
      <c r="B394" s="9" t="s">
        <v>326</v>
      </c>
      <c r="C394" s="9" t="s">
        <v>327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2</v>
      </c>
      <c r="M394" s="6">
        <v>2017</v>
      </c>
      <c r="N394" s="7">
        <v>0</v>
      </c>
      <c r="O394" s="11">
        <v>42059</v>
      </c>
      <c r="P394" s="11">
        <v>42059</v>
      </c>
    </row>
    <row r="395" spans="1:16" ht="14.25">
      <c r="A395" s="8">
        <v>2015</v>
      </c>
      <c r="B395" s="9" t="s">
        <v>326</v>
      </c>
      <c r="C395" s="9" t="s">
        <v>327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11</v>
      </c>
      <c r="M395" s="6">
        <v>2026</v>
      </c>
      <c r="N395" s="7">
        <v>0</v>
      </c>
      <c r="O395" s="11">
        <v>42059</v>
      </c>
      <c r="P395" s="11">
        <v>42059</v>
      </c>
    </row>
    <row r="396" spans="1:16" ht="14.25">
      <c r="A396" s="8">
        <v>2015</v>
      </c>
      <c r="B396" s="9" t="s">
        <v>326</v>
      </c>
      <c r="C396" s="9" t="s">
        <v>327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6</v>
      </c>
      <c r="M396" s="6">
        <v>2021</v>
      </c>
      <c r="N396" s="7">
        <v>0</v>
      </c>
      <c r="O396" s="11">
        <v>42059</v>
      </c>
      <c r="P396" s="11">
        <v>42059</v>
      </c>
    </row>
    <row r="397" spans="1:16" ht="14.25">
      <c r="A397" s="8">
        <v>2015</v>
      </c>
      <c r="B397" s="9" t="s">
        <v>326</v>
      </c>
      <c r="C397" s="9" t="s">
        <v>327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5</v>
      </c>
      <c r="M397" s="6">
        <v>2020</v>
      </c>
      <c r="N397" s="7">
        <v>0</v>
      </c>
      <c r="O397" s="11">
        <v>42059</v>
      </c>
      <c r="P397" s="11">
        <v>42059</v>
      </c>
    </row>
    <row r="398" spans="1:16" ht="14.25">
      <c r="A398" s="8">
        <v>2015</v>
      </c>
      <c r="B398" s="9" t="s">
        <v>326</v>
      </c>
      <c r="C398" s="9" t="s">
        <v>327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10</v>
      </c>
      <c r="M398" s="6">
        <v>2025</v>
      </c>
      <c r="N398" s="7">
        <v>0</v>
      </c>
      <c r="O398" s="11">
        <v>42059</v>
      </c>
      <c r="P398" s="11">
        <v>42059</v>
      </c>
    </row>
    <row r="399" spans="1:16" ht="14.25">
      <c r="A399" s="8">
        <v>2015</v>
      </c>
      <c r="B399" s="9" t="s">
        <v>326</v>
      </c>
      <c r="C399" s="9" t="s">
        <v>327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8</v>
      </c>
      <c r="M399" s="6">
        <v>2023</v>
      </c>
      <c r="N399" s="7">
        <v>0</v>
      </c>
      <c r="O399" s="11">
        <v>42059</v>
      </c>
      <c r="P399" s="11">
        <v>42059</v>
      </c>
    </row>
    <row r="400" spans="1:16" ht="14.25">
      <c r="A400" s="8">
        <v>2015</v>
      </c>
      <c r="B400" s="9" t="s">
        <v>326</v>
      </c>
      <c r="C400" s="9" t="s">
        <v>327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5</v>
      </c>
      <c r="M400" s="6">
        <v>2020</v>
      </c>
      <c r="N400" s="7">
        <v>0</v>
      </c>
      <c r="O400" s="11">
        <v>42059</v>
      </c>
      <c r="P400" s="11">
        <v>42059</v>
      </c>
    </row>
    <row r="401" spans="1:16" ht="14.25">
      <c r="A401" s="8">
        <v>2015</v>
      </c>
      <c r="B401" s="9" t="s">
        <v>326</v>
      </c>
      <c r="C401" s="9" t="s">
        <v>327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11</v>
      </c>
      <c r="M401" s="6">
        <v>2026</v>
      </c>
      <c r="N401" s="7">
        <v>0</v>
      </c>
      <c r="O401" s="11">
        <v>42059</v>
      </c>
      <c r="P401" s="11">
        <v>42059</v>
      </c>
    </row>
    <row r="402" spans="1:16" ht="14.25">
      <c r="A402" s="8">
        <v>2015</v>
      </c>
      <c r="B402" s="9" t="s">
        <v>326</v>
      </c>
      <c r="C402" s="9" t="s">
        <v>327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10</v>
      </c>
      <c r="M402" s="6">
        <v>2025</v>
      </c>
      <c r="N402" s="7">
        <v>0</v>
      </c>
      <c r="O402" s="11">
        <v>42059</v>
      </c>
      <c r="P402" s="11">
        <v>42059</v>
      </c>
    </row>
    <row r="403" spans="1:16" ht="14.25">
      <c r="A403" s="8">
        <v>2015</v>
      </c>
      <c r="B403" s="9" t="s">
        <v>326</v>
      </c>
      <c r="C403" s="9" t="s">
        <v>327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7</v>
      </c>
      <c r="M403" s="6">
        <v>2022</v>
      </c>
      <c r="N403" s="7">
        <v>0</v>
      </c>
      <c r="O403" s="11">
        <v>42059</v>
      </c>
      <c r="P403" s="11">
        <v>42059</v>
      </c>
    </row>
    <row r="404" spans="1:16" ht="14.25">
      <c r="A404" s="8">
        <v>2015</v>
      </c>
      <c r="B404" s="9" t="s">
        <v>326</v>
      </c>
      <c r="C404" s="9" t="s">
        <v>327</v>
      </c>
      <c r="D404" s="10">
        <v>3062000</v>
      </c>
      <c r="E404" s="10">
        <v>0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1</v>
      </c>
      <c r="M404" s="6">
        <v>2016</v>
      </c>
      <c r="N404" s="7">
        <v>0</v>
      </c>
      <c r="O404" s="11">
        <v>42059</v>
      </c>
      <c r="P404" s="11">
        <v>42059</v>
      </c>
    </row>
    <row r="405" spans="1:16" ht="14.25">
      <c r="A405" s="8">
        <v>2015</v>
      </c>
      <c r="B405" s="9" t="s">
        <v>326</v>
      </c>
      <c r="C405" s="9" t="s">
        <v>327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4</v>
      </c>
      <c r="M405" s="6">
        <v>2019</v>
      </c>
      <c r="N405" s="7">
        <v>0</v>
      </c>
      <c r="O405" s="11">
        <v>42059</v>
      </c>
      <c r="P405" s="11">
        <v>42059</v>
      </c>
    </row>
    <row r="406" spans="1:16" ht="14.25">
      <c r="A406" s="8">
        <v>2015</v>
      </c>
      <c r="B406" s="9" t="s">
        <v>326</v>
      </c>
      <c r="C406" s="9" t="s">
        <v>327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2</v>
      </c>
      <c r="M406" s="6">
        <v>2017</v>
      </c>
      <c r="N406" s="7">
        <v>0</v>
      </c>
      <c r="O406" s="11">
        <v>42059</v>
      </c>
      <c r="P406" s="11">
        <v>42059</v>
      </c>
    </row>
    <row r="407" spans="1:16" ht="14.25">
      <c r="A407" s="8">
        <v>2015</v>
      </c>
      <c r="B407" s="9" t="s">
        <v>326</v>
      </c>
      <c r="C407" s="9" t="s">
        <v>327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3</v>
      </c>
      <c r="M407" s="6">
        <v>2018</v>
      </c>
      <c r="N407" s="7">
        <v>0</v>
      </c>
      <c r="O407" s="11">
        <v>42059</v>
      </c>
      <c r="P407" s="11">
        <v>42059</v>
      </c>
    </row>
    <row r="408" spans="1:16" ht="14.25">
      <c r="A408" s="8">
        <v>2015</v>
      </c>
      <c r="B408" s="9" t="s">
        <v>326</v>
      </c>
      <c r="C408" s="9" t="s">
        <v>327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8</v>
      </c>
      <c r="M408" s="6">
        <v>2023</v>
      </c>
      <c r="N408" s="7">
        <v>0</v>
      </c>
      <c r="O408" s="11">
        <v>42059</v>
      </c>
      <c r="P408" s="11">
        <v>42059</v>
      </c>
    </row>
    <row r="409" spans="1:16" ht="14.25">
      <c r="A409" s="8">
        <v>2015</v>
      </c>
      <c r="B409" s="9" t="s">
        <v>326</v>
      </c>
      <c r="C409" s="9" t="s">
        <v>327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9</v>
      </c>
      <c r="M409" s="6">
        <v>2024</v>
      </c>
      <c r="N409" s="7">
        <v>0</v>
      </c>
      <c r="O409" s="11">
        <v>42059</v>
      </c>
      <c r="P409" s="11">
        <v>42059</v>
      </c>
    </row>
    <row r="410" spans="1:16" ht="14.25">
      <c r="A410" s="8">
        <v>2015</v>
      </c>
      <c r="B410" s="9" t="s">
        <v>326</v>
      </c>
      <c r="C410" s="9" t="s">
        <v>327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0</v>
      </c>
      <c r="M410" s="6">
        <v>2015</v>
      </c>
      <c r="N410" s="7">
        <v>0</v>
      </c>
      <c r="O410" s="11">
        <v>42059</v>
      </c>
      <c r="P410" s="11">
        <v>42059</v>
      </c>
    </row>
    <row r="411" spans="1:16" ht="14.25">
      <c r="A411" s="8">
        <v>2015</v>
      </c>
      <c r="B411" s="9" t="s">
        <v>326</v>
      </c>
      <c r="C411" s="9" t="s">
        <v>327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6</v>
      </c>
      <c r="M411" s="6">
        <v>2021</v>
      </c>
      <c r="N411" s="7">
        <v>0</v>
      </c>
      <c r="O411" s="11">
        <v>42059</v>
      </c>
      <c r="P411" s="11">
        <v>42059</v>
      </c>
    </row>
    <row r="412" spans="1:16" ht="14.25">
      <c r="A412" s="8">
        <v>2015</v>
      </c>
      <c r="B412" s="9" t="s">
        <v>326</v>
      </c>
      <c r="C412" s="9" t="s">
        <v>327</v>
      </c>
      <c r="D412" s="10">
        <v>3062000</v>
      </c>
      <c r="E412" s="10">
        <v>0</v>
      </c>
      <c r="F412" s="10"/>
      <c r="G412" s="10">
        <v>580</v>
      </c>
      <c r="H412" s="10">
        <v>11.1</v>
      </c>
      <c r="I412" s="10"/>
      <c r="J412" s="10" t="s">
        <v>75</v>
      </c>
      <c r="K412" s="10" t="b">
        <v>0</v>
      </c>
      <c r="L412" s="10">
        <v>4</v>
      </c>
      <c r="M412" s="6">
        <v>2019</v>
      </c>
      <c r="N412" s="7">
        <v>0</v>
      </c>
      <c r="O412" s="11">
        <v>42059</v>
      </c>
      <c r="P412" s="11">
        <v>42059</v>
      </c>
    </row>
    <row r="413" spans="1:16" ht="14.25">
      <c r="A413" s="8">
        <v>2015</v>
      </c>
      <c r="B413" s="9" t="s">
        <v>326</v>
      </c>
      <c r="C413" s="9" t="s">
        <v>327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11</v>
      </c>
      <c r="M413" s="6">
        <v>2026</v>
      </c>
      <c r="N413" s="7">
        <v>0</v>
      </c>
      <c r="O413" s="11">
        <v>42059</v>
      </c>
      <c r="P413" s="11">
        <v>42059</v>
      </c>
    </row>
    <row r="414" spans="1:16" ht="14.25">
      <c r="A414" s="8">
        <v>2015</v>
      </c>
      <c r="B414" s="9" t="s">
        <v>326</v>
      </c>
      <c r="C414" s="9" t="s">
        <v>327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0</v>
      </c>
      <c r="M414" s="6">
        <v>2015</v>
      </c>
      <c r="N414" s="7">
        <v>181613501.81</v>
      </c>
      <c r="O414" s="11">
        <v>42059</v>
      </c>
      <c r="P414" s="11">
        <v>42059</v>
      </c>
    </row>
    <row r="415" spans="1:16" ht="14.25">
      <c r="A415" s="8">
        <v>2015</v>
      </c>
      <c r="B415" s="9" t="s">
        <v>326</v>
      </c>
      <c r="C415" s="9" t="s">
        <v>327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9</v>
      </c>
      <c r="M415" s="6">
        <v>2024</v>
      </c>
      <c r="N415" s="7">
        <v>0</v>
      </c>
      <c r="O415" s="11">
        <v>42059</v>
      </c>
      <c r="P415" s="11">
        <v>42059</v>
      </c>
    </row>
    <row r="416" spans="1:16" ht="14.25">
      <c r="A416" s="8">
        <v>2015</v>
      </c>
      <c r="B416" s="9" t="s">
        <v>326</v>
      </c>
      <c r="C416" s="9" t="s">
        <v>327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3</v>
      </c>
      <c r="M416" s="6">
        <v>2018</v>
      </c>
      <c r="N416" s="7">
        <v>185995522</v>
      </c>
      <c r="O416" s="11">
        <v>42059</v>
      </c>
      <c r="P416" s="11">
        <v>42059</v>
      </c>
    </row>
    <row r="417" spans="1:16" ht="14.25">
      <c r="A417" s="8">
        <v>2015</v>
      </c>
      <c r="B417" s="9" t="s">
        <v>326</v>
      </c>
      <c r="C417" s="9" t="s">
        <v>327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8</v>
      </c>
      <c r="M417" s="6">
        <v>2023</v>
      </c>
      <c r="N417" s="7">
        <v>0</v>
      </c>
      <c r="O417" s="11">
        <v>42059</v>
      </c>
      <c r="P417" s="11">
        <v>42059</v>
      </c>
    </row>
    <row r="418" spans="1:16" ht="14.25">
      <c r="A418" s="8">
        <v>2015</v>
      </c>
      <c r="B418" s="9" t="s">
        <v>326</v>
      </c>
      <c r="C418" s="9" t="s">
        <v>327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5</v>
      </c>
      <c r="M418" s="6">
        <v>2020</v>
      </c>
      <c r="N418" s="7">
        <v>0</v>
      </c>
      <c r="O418" s="11">
        <v>42059</v>
      </c>
      <c r="P418" s="11">
        <v>42059</v>
      </c>
    </row>
    <row r="419" spans="1:16" ht="14.25">
      <c r="A419" s="8">
        <v>2015</v>
      </c>
      <c r="B419" s="9" t="s">
        <v>326</v>
      </c>
      <c r="C419" s="9" t="s">
        <v>327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10</v>
      </c>
      <c r="M419" s="6">
        <v>2025</v>
      </c>
      <c r="N419" s="7">
        <v>0</v>
      </c>
      <c r="O419" s="11">
        <v>42059</v>
      </c>
      <c r="P419" s="11">
        <v>42059</v>
      </c>
    </row>
    <row r="420" spans="1:16" ht="14.25">
      <c r="A420" s="8">
        <v>2015</v>
      </c>
      <c r="B420" s="9" t="s">
        <v>326</v>
      </c>
      <c r="C420" s="9" t="s">
        <v>327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7</v>
      </c>
      <c r="M420" s="6">
        <v>2022</v>
      </c>
      <c r="N420" s="7">
        <v>0</v>
      </c>
      <c r="O420" s="11">
        <v>42059</v>
      </c>
      <c r="P420" s="11">
        <v>42059</v>
      </c>
    </row>
    <row r="421" spans="1:16" ht="14.25">
      <c r="A421" s="8">
        <v>2015</v>
      </c>
      <c r="B421" s="9" t="s">
        <v>326</v>
      </c>
      <c r="C421" s="9" t="s">
        <v>327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1</v>
      </c>
      <c r="M421" s="6">
        <v>2016</v>
      </c>
      <c r="N421" s="7">
        <v>183054927</v>
      </c>
      <c r="O421" s="11">
        <v>42059</v>
      </c>
      <c r="P421" s="11">
        <v>42059</v>
      </c>
    </row>
    <row r="422" spans="1:16" ht="14.25">
      <c r="A422" s="8">
        <v>2015</v>
      </c>
      <c r="B422" s="9" t="s">
        <v>326</v>
      </c>
      <c r="C422" s="9" t="s">
        <v>327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2</v>
      </c>
      <c r="M422" s="6">
        <v>2017</v>
      </c>
      <c r="N422" s="7">
        <v>184519367</v>
      </c>
      <c r="O422" s="11">
        <v>42059</v>
      </c>
      <c r="P422" s="11">
        <v>42059</v>
      </c>
    </row>
    <row r="423" spans="1:16" ht="14.25">
      <c r="A423" s="8">
        <v>2015</v>
      </c>
      <c r="B423" s="9" t="s">
        <v>326</v>
      </c>
      <c r="C423" s="9" t="s">
        <v>327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6</v>
      </c>
      <c r="M423" s="6">
        <v>2021</v>
      </c>
      <c r="N423" s="7">
        <v>0</v>
      </c>
      <c r="O423" s="11">
        <v>42059</v>
      </c>
      <c r="P423" s="11">
        <v>42059</v>
      </c>
    </row>
    <row r="424" spans="1:16" ht="14.25">
      <c r="A424" s="8">
        <v>2015</v>
      </c>
      <c r="B424" s="9" t="s">
        <v>326</v>
      </c>
      <c r="C424" s="9" t="s">
        <v>327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9</v>
      </c>
      <c r="M424" s="6">
        <v>2024</v>
      </c>
      <c r="N424" s="7">
        <v>0.0321</v>
      </c>
      <c r="O424" s="11">
        <v>42059</v>
      </c>
      <c r="P424" s="11">
        <v>42059</v>
      </c>
    </row>
    <row r="425" spans="1:16" ht="14.25">
      <c r="A425" s="8">
        <v>2015</v>
      </c>
      <c r="B425" s="9" t="s">
        <v>326</v>
      </c>
      <c r="C425" s="9" t="s">
        <v>327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3</v>
      </c>
      <c r="M425" s="6">
        <v>2018</v>
      </c>
      <c r="N425" s="7">
        <v>0.0687</v>
      </c>
      <c r="O425" s="11">
        <v>42059</v>
      </c>
      <c r="P425" s="11">
        <v>42059</v>
      </c>
    </row>
    <row r="426" spans="1:16" ht="14.25">
      <c r="A426" s="8">
        <v>2015</v>
      </c>
      <c r="B426" s="9" t="s">
        <v>326</v>
      </c>
      <c r="C426" s="9" t="s">
        <v>327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5</v>
      </c>
      <c r="M426" s="6">
        <v>2020</v>
      </c>
      <c r="N426" s="7">
        <v>0.0717</v>
      </c>
      <c r="O426" s="11">
        <v>42059</v>
      </c>
      <c r="P426" s="11">
        <v>42059</v>
      </c>
    </row>
    <row r="427" spans="1:16" ht="14.25">
      <c r="A427" s="8">
        <v>2015</v>
      </c>
      <c r="B427" s="9" t="s">
        <v>326</v>
      </c>
      <c r="C427" s="9" t="s">
        <v>327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4</v>
      </c>
      <c r="M427" s="6">
        <v>2019</v>
      </c>
      <c r="N427" s="7">
        <v>0.0673</v>
      </c>
      <c r="O427" s="11">
        <v>42059</v>
      </c>
      <c r="P427" s="11">
        <v>42059</v>
      </c>
    </row>
    <row r="428" spans="1:16" ht="14.25">
      <c r="A428" s="8">
        <v>2015</v>
      </c>
      <c r="B428" s="9" t="s">
        <v>326</v>
      </c>
      <c r="C428" s="9" t="s">
        <v>327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2</v>
      </c>
      <c r="M428" s="6">
        <v>2017</v>
      </c>
      <c r="N428" s="7">
        <v>0.0735</v>
      </c>
      <c r="O428" s="11">
        <v>42059</v>
      </c>
      <c r="P428" s="11">
        <v>42059</v>
      </c>
    </row>
    <row r="429" spans="1:16" ht="14.25">
      <c r="A429" s="8">
        <v>2015</v>
      </c>
      <c r="B429" s="9" t="s">
        <v>326</v>
      </c>
      <c r="C429" s="9" t="s">
        <v>327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6</v>
      </c>
      <c r="M429" s="6">
        <v>2021</v>
      </c>
      <c r="N429" s="7">
        <v>0.0664</v>
      </c>
      <c r="O429" s="11">
        <v>42059</v>
      </c>
      <c r="P429" s="11">
        <v>42059</v>
      </c>
    </row>
    <row r="430" spans="1:16" ht="14.25">
      <c r="A430" s="8">
        <v>2015</v>
      </c>
      <c r="B430" s="9" t="s">
        <v>326</v>
      </c>
      <c r="C430" s="9" t="s">
        <v>327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1</v>
      </c>
      <c r="M430" s="6">
        <v>2016</v>
      </c>
      <c r="N430" s="7">
        <v>0.0491</v>
      </c>
      <c r="O430" s="11">
        <v>42059</v>
      </c>
      <c r="P430" s="11">
        <v>42059</v>
      </c>
    </row>
    <row r="431" spans="1:16" ht="14.25">
      <c r="A431" s="8">
        <v>2015</v>
      </c>
      <c r="B431" s="9" t="s">
        <v>326</v>
      </c>
      <c r="C431" s="9" t="s">
        <v>327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7</v>
      </c>
      <c r="M431" s="6">
        <v>2022</v>
      </c>
      <c r="N431" s="7">
        <v>0.0519</v>
      </c>
      <c r="O431" s="11">
        <v>42059</v>
      </c>
      <c r="P431" s="11">
        <v>42059</v>
      </c>
    </row>
    <row r="432" spans="1:16" ht="14.25">
      <c r="A432" s="8">
        <v>2015</v>
      </c>
      <c r="B432" s="9" t="s">
        <v>326</v>
      </c>
      <c r="C432" s="9" t="s">
        <v>327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8</v>
      </c>
      <c r="M432" s="6">
        <v>2023</v>
      </c>
      <c r="N432" s="7">
        <v>0.0329</v>
      </c>
      <c r="O432" s="11">
        <v>42059</v>
      </c>
      <c r="P432" s="11">
        <v>42059</v>
      </c>
    </row>
    <row r="433" spans="1:16" ht="14.25">
      <c r="A433" s="8">
        <v>2015</v>
      </c>
      <c r="B433" s="9" t="s">
        <v>326</v>
      </c>
      <c r="C433" s="9" t="s">
        <v>327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0</v>
      </c>
      <c r="M433" s="6">
        <v>2015</v>
      </c>
      <c r="N433" s="7">
        <v>0.0554</v>
      </c>
      <c r="O433" s="11">
        <v>42059</v>
      </c>
      <c r="P433" s="11">
        <v>42059</v>
      </c>
    </row>
    <row r="434" spans="1:16" ht="14.25">
      <c r="A434" s="8">
        <v>2015</v>
      </c>
      <c r="B434" s="9" t="s">
        <v>326</v>
      </c>
      <c r="C434" s="9" t="s">
        <v>327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11</v>
      </c>
      <c r="M434" s="6">
        <v>2026</v>
      </c>
      <c r="N434" s="7">
        <v>0.0296</v>
      </c>
      <c r="O434" s="11">
        <v>42059</v>
      </c>
      <c r="P434" s="11">
        <v>42059</v>
      </c>
    </row>
    <row r="435" spans="1:16" ht="14.25">
      <c r="A435" s="8">
        <v>2015</v>
      </c>
      <c r="B435" s="9" t="s">
        <v>326</v>
      </c>
      <c r="C435" s="9" t="s">
        <v>327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10</v>
      </c>
      <c r="M435" s="6">
        <v>2025</v>
      </c>
      <c r="N435" s="7">
        <v>0.0303</v>
      </c>
      <c r="O435" s="11">
        <v>42059</v>
      </c>
      <c r="P435" s="11">
        <v>42059</v>
      </c>
    </row>
    <row r="436" spans="1:16" ht="14.25">
      <c r="A436" s="8">
        <v>2015</v>
      </c>
      <c r="B436" s="9" t="s">
        <v>326</v>
      </c>
      <c r="C436" s="9" t="s">
        <v>327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7</v>
      </c>
      <c r="M436" s="6">
        <v>2022</v>
      </c>
      <c r="N436" s="7">
        <v>0.111</v>
      </c>
      <c r="O436" s="11">
        <v>42059</v>
      </c>
      <c r="P436" s="11">
        <v>42059</v>
      </c>
    </row>
    <row r="437" spans="1:16" ht="14.25">
      <c r="A437" s="8">
        <v>2015</v>
      </c>
      <c r="B437" s="9" t="s">
        <v>326</v>
      </c>
      <c r="C437" s="9" t="s">
        <v>327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4</v>
      </c>
      <c r="M437" s="6">
        <v>2019</v>
      </c>
      <c r="N437" s="7">
        <v>0.111</v>
      </c>
      <c r="O437" s="11">
        <v>42059</v>
      </c>
      <c r="P437" s="11">
        <v>42059</v>
      </c>
    </row>
    <row r="438" spans="1:16" ht="14.25">
      <c r="A438" s="8">
        <v>2015</v>
      </c>
      <c r="B438" s="9" t="s">
        <v>326</v>
      </c>
      <c r="C438" s="9" t="s">
        <v>327</v>
      </c>
      <c r="D438" s="10">
        <v>3062000</v>
      </c>
      <c r="E438" s="10">
        <v>0</v>
      </c>
      <c r="F438" s="10"/>
      <c r="G438" s="10">
        <v>508</v>
      </c>
      <c r="H438" s="10">
        <v>9.5</v>
      </c>
      <c r="I438" s="10" t="s">
        <v>230</v>
      </c>
      <c r="J438" s="10" t="s">
        <v>231</v>
      </c>
      <c r="K438" s="10" t="b">
        <v>0</v>
      </c>
      <c r="L438" s="10">
        <v>8</v>
      </c>
      <c r="M438" s="6">
        <v>2023</v>
      </c>
      <c r="N438" s="7">
        <v>0.111</v>
      </c>
      <c r="O438" s="11">
        <v>42059</v>
      </c>
      <c r="P438" s="11">
        <v>42059</v>
      </c>
    </row>
    <row r="439" spans="1:16" ht="14.25">
      <c r="A439" s="8">
        <v>2015</v>
      </c>
      <c r="B439" s="9" t="s">
        <v>326</v>
      </c>
      <c r="C439" s="9" t="s">
        <v>327</v>
      </c>
      <c r="D439" s="10">
        <v>3062000</v>
      </c>
      <c r="E439" s="10">
        <v>0</v>
      </c>
      <c r="F439" s="10"/>
      <c r="G439" s="10">
        <v>508</v>
      </c>
      <c r="H439" s="10">
        <v>9.5</v>
      </c>
      <c r="I439" s="10" t="s">
        <v>230</v>
      </c>
      <c r="J439" s="10" t="s">
        <v>231</v>
      </c>
      <c r="K439" s="10" t="b">
        <v>0</v>
      </c>
      <c r="L439" s="10">
        <v>5</v>
      </c>
      <c r="M439" s="6">
        <v>2020</v>
      </c>
      <c r="N439" s="7">
        <v>0.111</v>
      </c>
      <c r="O439" s="11">
        <v>42059</v>
      </c>
      <c r="P439" s="11">
        <v>42059</v>
      </c>
    </row>
    <row r="440" spans="1:16" ht="14.25">
      <c r="A440" s="8">
        <v>2015</v>
      </c>
      <c r="B440" s="9" t="s">
        <v>326</v>
      </c>
      <c r="C440" s="9" t="s">
        <v>327</v>
      </c>
      <c r="D440" s="10">
        <v>3062000</v>
      </c>
      <c r="E440" s="10">
        <v>0</v>
      </c>
      <c r="F440" s="10"/>
      <c r="G440" s="10">
        <v>508</v>
      </c>
      <c r="H440" s="10">
        <v>9.5</v>
      </c>
      <c r="I440" s="10" t="s">
        <v>230</v>
      </c>
      <c r="J440" s="10" t="s">
        <v>231</v>
      </c>
      <c r="K440" s="10" t="b">
        <v>0</v>
      </c>
      <c r="L440" s="10">
        <v>1</v>
      </c>
      <c r="M440" s="6">
        <v>2016</v>
      </c>
      <c r="N440" s="7">
        <v>0.0921</v>
      </c>
      <c r="O440" s="11">
        <v>42059</v>
      </c>
      <c r="P440" s="11">
        <v>42059</v>
      </c>
    </row>
    <row r="441" spans="1:16" ht="14.25">
      <c r="A441" s="8">
        <v>2015</v>
      </c>
      <c r="B441" s="9" t="s">
        <v>326</v>
      </c>
      <c r="C441" s="9" t="s">
        <v>327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3</v>
      </c>
      <c r="M441" s="6">
        <v>2018</v>
      </c>
      <c r="N441" s="7">
        <v>0.1132</v>
      </c>
      <c r="O441" s="11">
        <v>42059</v>
      </c>
      <c r="P441" s="11">
        <v>42059</v>
      </c>
    </row>
    <row r="442" spans="1:16" ht="14.25">
      <c r="A442" s="8">
        <v>2015</v>
      </c>
      <c r="B442" s="9" t="s">
        <v>326</v>
      </c>
      <c r="C442" s="9" t="s">
        <v>327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0</v>
      </c>
      <c r="M442" s="6">
        <v>2015</v>
      </c>
      <c r="N442" s="7">
        <v>0.0779</v>
      </c>
      <c r="O442" s="11">
        <v>42059</v>
      </c>
      <c r="P442" s="11">
        <v>42059</v>
      </c>
    </row>
    <row r="443" spans="1:16" ht="14.25">
      <c r="A443" s="8">
        <v>2015</v>
      </c>
      <c r="B443" s="9" t="s">
        <v>326</v>
      </c>
      <c r="C443" s="9" t="s">
        <v>327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9</v>
      </c>
      <c r="M443" s="6">
        <v>2024</v>
      </c>
      <c r="N443" s="7">
        <v>0.111</v>
      </c>
      <c r="O443" s="11">
        <v>42059</v>
      </c>
      <c r="P443" s="11">
        <v>42059</v>
      </c>
    </row>
    <row r="444" spans="1:16" ht="14.25">
      <c r="A444" s="8">
        <v>2015</v>
      </c>
      <c r="B444" s="9" t="s">
        <v>326</v>
      </c>
      <c r="C444" s="9" t="s">
        <v>327</v>
      </c>
      <c r="D444" s="10">
        <v>3062000</v>
      </c>
      <c r="E444" s="10">
        <v>0</v>
      </c>
      <c r="F444" s="10"/>
      <c r="G444" s="10">
        <v>620</v>
      </c>
      <c r="H444" s="10" t="s">
        <v>79</v>
      </c>
      <c r="I444" s="10"/>
      <c r="J444" s="10" t="s">
        <v>80</v>
      </c>
      <c r="K444" s="10" t="b">
        <v>1</v>
      </c>
      <c r="L444" s="10">
        <v>2</v>
      </c>
      <c r="M444" s="6">
        <v>2017</v>
      </c>
      <c r="N444" s="7">
        <v>2130000</v>
      </c>
      <c r="O444" s="11">
        <v>42059</v>
      </c>
      <c r="P444" s="11">
        <v>42059</v>
      </c>
    </row>
    <row r="445" spans="1:16" ht="14.25">
      <c r="A445" s="8">
        <v>2015</v>
      </c>
      <c r="B445" s="9" t="s">
        <v>326</v>
      </c>
      <c r="C445" s="9" t="s">
        <v>327</v>
      </c>
      <c r="D445" s="10">
        <v>3062000</v>
      </c>
      <c r="E445" s="10">
        <v>0</v>
      </c>
      <c r="F445" s="10"/>
      <c r="G445" s="10">
        <v>620</v>
      </c>
      <c r="H445" s="10" t="s">
        <v>79</v>
      </c>
      <c r="I445" s="10"/>
      <c r="J445" s="10" t="s">
        <v>80</v>
      </c>
      <c r="K445" s="10" t="b">
        <v>1</v>
      </c>
      <c r="L445" s="10">
        <v>11</v>
      </c>
      <c r="M445" s="6">
        <v>2026</v>
      </c>
      <c r="N445" s="7">
        <v>0</v>
      </c>
      <c r="O445" s="11">
        <v>42059</v>
      </c>
      <c r="P445" s="11">
        <v>42059</v>
      </c>
    </row>
    <row r="446" spans="1:16" ht="14.25">
      <c r="A446" s="8">
        <v>2015</v>
      </c>
      <c r="B446" s="9" t="s">
        <v>326</v>
      </c>
      <c r="C446" s="9" t="s">
        <v>327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10</v>
      </c>
      <c r="M446" s="6">
        <v>2025</v>
      </c>
      <c r="N446" s="7">
        <v>0.111</v>
      </c>
      <c r="O446" s="11">
        <v>42059</v>
      </c>
      <c r="P446" s="11">
        <v>42059</v>
      </c>
    </row>
    <row r="447" spans="1:16" ht="14.25">
      <c r="A447" s="8">
        <v>2015</v>
      </c>
      <c r="B447" s="9" t="s">
        <v>326</v>
      </c>
      <c r="C447" s="9" t="s">
        <v>327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6</v>
      </c>
      <c r="M447" s="6">
        <v>2021</v>
      </c>
      <c r="N447" s="7">
        <v>0.111</v>
      </c>
      <c r="O447" s="11">
        <v>42059</v>
      </c>
      <c r="P447" s="11">
        <v>42059</v>
      </c>
    </row>
    <row r="448" spans="1:16" ht="14.25">
      <c r="A448" s="8">
        <v>2015</v>
      </c>
      <c r="B448" s="9" t="s">
        <v>326</v>
      </c>
      <c r="C448" s="9" t="s">
        <v>327</v>
      </c>
      <c r="D448" s="10">
        <v>3062000</v>
      </c>
      <c r="E448" s="10">
        <v>0</v>
      </c>
      <c r="F448" s="10"/>
      <c r="G448" s="10">
        <v>508</v>
      </c>
      <c r="H448" s="10">
        <v>9.5</v>
      </c>
      <c r="I448" s="10" t="s">
        <v>230</v>
      </c>
      <c r="J448" s="10" t="s">
        <v>231</v>
      </c>
      <c r="K448" s="10" t="b">
        <v>0</v>
      </c>
      <c r="L448" s="10">
        <v>11</v>
      </c>
      <c r="M448" s="6">
        <v>2026</v>
      </c>
      <c r="N448" s="7">
        <v>0.111</v>
      </c>
      <c r="O448" s="11">
        <v>42059</v>
      </c>
      <c r="P448" s="11">
        <v>42059</v>
      </c>
    </row>
    <row r="449" spans="1:16" ht="14.25">
      <c r="A449" s="8">
        <v>2015</v>
      </c>
      <c r="B449" s="9" t="s">
        <v>326</v>
      </c>
      <c r="C449" s="9" t="s">
        <v>327</v>
      </c>
      <c r="D449" s="10">
        <v>3062000</v>
      </c>
      <c r="E449" s="10">
        <v>0</v>
      </c>
      <c r="F449" s="10"/>
      <c r="G449" s="10">
        <v>508</v>
      </c>
      <c r="H449" s="10">
        <v>9.5</v>
      </c>
      <c r="I449" s="10" t="s">
        <v>230</v>
      </c>
      <c r="J449" s="10" t="s">
        <v>231</v>
      </c>
      <c r="K449" s="10" t="b">
        <v>0</v>
      </c>
      <c r="L449" s="10">
        <v>2</v>
      </c>
      <c r="M449" s="6">
        <v>2017</v>
      </c>
      <c r="N449" s="7">
        <v>0.1067</v>
      </c>
      <c r="O449" s="11">
        <v>42059</v>
      </c>
      <c r="P449" s="11">
        <v>42059</v>
      </c>
    </row>
    <row r="450" spans="1:16" ht="14.25">
      <c r="A450" s="8">
        <v>2015</v>
      </c>
      <c r="B450" s="9" t="s">
        <v>326</v>
      </c>
      <c r="C450" s="9" t="s">
        <v>327</v>
      </c>
      <c r="D450" s="10">
        <v>3062000</v>
      </c>
      <c r="E450" s="10">
        <v>0</v>
      </c>
      <c r="F450" s="10"/>
      <c r="G450" s="10">
        <v>50</v>
      </c>
      <c r="H450" s="10" t="s">
        <v>32</v>
      </c>
      <c r="I450" s="10"/>
      <c r="J450" s="10" t="s">
        <v>33</v>
      </c>
      <c r="K450" s="10" t="b">
        <v>1</v>
      </c>
      <c r="L450" s="10">
        <v>11</v>
      </c>
      <c r="M450" s="6">
        <v>2026</v>
      </c>
      <c r="N450" s="7">
        <v>0</v>
      </c>
      <c r="O450" s="11">
        <v>42059</v>
      </c>
      <c r="P450" s="11">
        <v>42059</v>
      </c>
    </row>
    <row r="451" spans="1:16" ht="14.25">
      <c r="A451" s="8">
        <v>2015</v>
      </c>
      <c r="B451" s="9" t="s">
        <v>326</v>
      </c>
      <c r="C451" s="9" t="s">
        <v>327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4</v>
      </c>
      <c r="M451" s="6">
        <v>2019</v>
      </c>
      <c r="N451" s="7">
        <v>0</v>
      </c>
      <c r="O451" s="11">
        <v>42059</v>
      </c>
      <c r="P451" s="11">
        <v>42059</v>
      </c>
    </row>
    <row r="452" spans="1:16" ht="14.25">
      <c r="A452" s="8">
        <v>2015</v>
      </c>
      <c r="B452" s="9" t="s">
        <v>326</v>
      </c>
      <c r="C452" s="9" t="s">
        <v>327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6</v>
      </c>
      <c r="M452" s="6">
        <v>2021</v>
      </c>
      <c r="N452" s="7">
        <v>0</v>
      </c>
      <c r="O452" s="11">
        <v>42059</v>
      </c>
      <c r="P452" s="11">
        <v>42059</v>
      </c>
    </row>
    <row r="453" spans="1:16" ht="14.25">
      <c r="A453" s="8">
        <v>2015</v>
      </c>
      <c r="B453" s="9" t="s">
        <v>326</v>
      </c>
      <c r="C453" s="9" t="s">
        <v>327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7</v>
      </c>
      <c r="M453" s="6">
        <v>2022</v>
      </c>
      <c r="N453" s="7">
        <v>0</v>
      </c>
      <c r="O453" s="11">
        <v>42059</v>
      </c>
      <c r="P453" s="11">
        <v>42059</v>
      </c>
    </row>
    <row r="454" spans="1:16" ht="14.25">
      <c r="A454" s="8">
        <v>2015</v>
      </c>
      <c r="B454" s="9" t="s">
        <v>326</v>
      </c>
      <c r="C454" s="9" t="s">
        <v>327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9</v>
      </c>
      <c r="M454" s="6">
        <v>2024</v>
      </c>
      <c r="N454" s="7">
        <v>0</v>
      </c>
      <c r="O454" s="11">
        <v>42059</v>
      </c>
      <c r="P454" s="11">
        <v>42059</v>
      </c>
    </row>
    <row r="455" spans="1:16" ht="14.25">
      <c r="A455" s="8">
        <v>2015</v>
      </c>
      <c r="B455" s="9" t="s">
        <v>326</v>
      </c>
      <c r="C455" s="9" t="s">
        <v>327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3</v>
      </c>
      <c r="M455" s="6">
        <v>2018</v>
      </c>
      <c r="N455" s="7">
        <v>113639377</v>
      </c>
      <c r="O455" s="11">
        <v>42059</v>
      </c>
      <c r="P455" s="11">
        <v>42059</v>
      </c>
    </row>
    <row r="456" spans="1:16" ht="14.25">
      <c r="A456" s="8">
        <v>2015</v>
      </c>
      <c r="B456" s="9" t="s">
        <v>326</v>
      </c>
      <c r="C456" s="9" t="s">
        <v>327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8</v>
      </c>
      <c r="M456" s="6">
        <v>2023</v>
      </c>
      <c r="N456" s="7">
        <v>0</v>
      </c>
      <c r="O456" s="11">
        <v>42059</v>
      </c>
      <c r="P456" s="11">
        <v>42059</v>
      </c>
    </row>
    <row r="457" spans="1:16" ht="14.25">
      <c r="A457" s="8">
        <v>2015</v>
      </c>
      <c r="B457" s="9" t="s">
        <v>326</v>
      </c>
      <c r="C457" s="9" t="s">
        <v>327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5</v>
      </c>
      <c r="M457" s="6">
        <v>2020</v>
      </c>
      <c r="N457" s="7">
        <v>0</v>
      </c>
      <c r="O457" s="11">
        <v>42059</v>
      </c>
      <c r="P457" s="11">
        <v>42059</v>
      </c>
    </row>
    <row r="458" spans="1:16" ht="14.25">
      <c r="A458" s="8">
        <v>2015</v>
      </c>
      <c r="B458" s="9" t="s">
        <v>326</v>
      </c>
      <c r="C458" s="9" t="s">
        <v>327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2</v>
      </c>
      <c r="M458" s="6">
        <v>2017</v>
      </c>
      <c r="N458" s="7">
        <v>111630036</v>
      </c>
      <c r="O458" s="11">
        <v>42059</v>
      </c>
      <c r="P458" s="11">
        <v>42059</v>
      </c>
    </row>
    <row r="459" spans="1:16" ht="14.25">
      <c r="A459" s="8">
        <v>2015</v>
      </c>
      <c r="B459" s="9" t="s">
        <v>326</v>
      </c>
      <c r="C459" s="9" t="s">
        <v>327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10</v>
      </c>
      <c r="M459" s="6">
        <v>2025</v>
      </c>
      <c r="N459" s="7">
        <v>0</v>
      </c>
      <c r="O459" s="11">
        <v>42059</v>
      </c>
      <c r="P459" s="11">
        <v>42059</v>
      </c>
    </row>
    <row r="460" spans="1:16" ht="14.25">
      <c r="A460" s="8">
        <v>2015</v>
      </c>
      <c r="B460" s="9" t="s">
        <v>326</v>
      </c>
      <c r="C460" s="9" t="s">
        <v>327</v>
      </c>
      <c r="D460" s="10">
        <v>3062000</v>
      </c>
      <c r="E460" s="10">
        <v>0</v>
      </c>
      <c r="F460" s="10"/>
      <c r="G460" s="10">
        <v>50</v>
      </c>
      <c r="H460" s="10" t="s">
        <v>32</v>
      </c>
      <c r="I460" s="10"/>
      <c r="J460" s="10" t="s">
        <v>33</v>
      </c>
      <c r="K460" s="10" t="b">
        <v>1</v>
      </c>
      <c r="L460" s="10">
        <v>1</v>
      </c>
      <c r="M460" s="6">
        <v>2016</v>
      </c>
      <c r="N460" s="7">
        <v>109656224</v>
      </c>
      <c r="O460" s="11">
        <v>42059</v>
      </c>
      <c r="P460" s="11">
        <v>42059</v>
      </c>
    </row>
    <row r="461" spans="1:16" ht="14.25">
      <c r="A461" s="8">
        <v>2015</v>
      </c>
      <c r="B461" s="9" t="s">
        <v>326</v>
      </c>
      <c r="C461" s="9" t="s">
        <v>327</v>
      </c>
      <c r="D461" s="10">
        <v>3062000</v>
      </c>
      <c r="E461" s="10">
        <v>0</v>
      </c>
      <c r="F461" s="10"/>
      <c r="G461" s="10">
        <v>50</v>
      </c>
      <c r="H461" s="10" t="s">
        <v>32</v>
      </c>
      <c r="I461" s="10"/>
      <c r="J461" s="10" t="s">
        <v>33</v>
      </c>
      <c r="K461" s="10" t="b">
        <v>1</v>
      </c>
      <c r="L461" s="10">
        <v>0</v>
      </c>
      <c r="M461" s="6">
        <v>2015</v>
      </c>
      <c r="N461" s="7">
        <v>107717313</v>
      </c>
      <c r="O461" s="11">
        <v>42059</v>
      </c>
      <c r="P461" s="11">
        <v>42059</v>
      </c>
    </row>
    <row r="462" spans="1:16" ht="14.25">
      <c r="A462" s="8">
        <v>2015</v>
      </c>
      <c r="B462" s="9" t="s">
        <v>326</v>
      </c>
      <c r="C462" s="9" t="s">
        <v>327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5</v>
      </c>
      <c r="M462" s="6">
        <v>2020</v>
      </c>
      <c r="N462" s="7">
        <v>0.1103</v>
      </c>
      <c r="O462" s="11">
        <v>42059</v>
      </c>
      <c r="P462" s="11">
        <v>42059</v>
      </c>
    </row>
    <row r="463" spans="1:16" ht="14.25">
      <c r="A463" s="8">
        <v>2015</v>
      </c>
      <c r="B463" s="9" t="s">
        <v>326</v>
      </c>
      <c r="C463" s="9" t="s">
        <v>327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1</v>
      </c>
      <c r="M463" s="6">
        <v>2016</v>
      </c>
      <c r="N463" s="7">
        <v>0.0639</v>
      </c>
      <c r="O463" s="11">
        <v>42059</v>
      </c>
      <c r="P463" s="11">
        <v>42059</v>
      </c>
    </row>
    <row r="464" spans="1:16" ht="14.25">
      <c r="A464" s="8">
        <v>2015</v>
      </c>
      <c r="B464" s="9" t="s">
        <v>326</v>
      </c>
      <c r="C464" s="9" t="s">
        <v>327</v>
      </c>
      <c r="D464" s="10">
        <v>3062000</v>
      </c>
      <c r="E464" s="10">
        <v>0</v>
      </c>
      <c r="F464" s="10"/>
      <c r="G464" s="10">
        <v>510</v>
      </c>
      <c r="H464" s="10">
        <v>9.6</v>
      </c>
      <c r="I464" s="10"/>
      <c r="J464" s="10" t="s">
        <v>232</v>
      </c>
      <c r="K464" s="10" t="b">
        <v>1</v>
      </c>
      <c r="L464" s="10">
        <v>0</v>
      </c>
      <c r="M464" s="6">
        <v>2015</v>
      </c>
      <c r="N464" s="7">
        <v>0.0587</v>
      </c>
      <c r="O464" s="11">
        <v>42059</v>
      </c>
      <c r="P464" s="11">
        <v>42059</v>
      </c>
    </row>
    <row r="465" spans="1:16" ht="14.25">
      <c r="A465" s="8">
        <v>2015</v>
      </c>
      <c r="B465" s="9" t="s">
        <v>326</v>
      </c>
      <c r="C465" s="9" t="s">
        <v>327</v>
      </c>
      <c r="D465" s="10">
        <v>3062000</v>
      </c>
      <c r="E465" s="10">
        <v>0</v>
      </c>
      <c r="F465" s="10"/>
      <c r="G465" s="10">
        <v>510</v>
      </c>
      <c r="H465" s="10">
        <v>9.6</v>
      </c>
      <c r="I465" s="10"/>
      <c r="J465" s="10" t="s">
        <v>232</v>
      </c>
      <c r="K465" s="10" t="b">
        <v>1</v>
      </c>
      <c r="L465" s="10">
        <v>4</v>
      </c>
      <c r="M465" s="6">
        <v>2019</v>
      </c>
      <c r="N465" s="7">
        <v>0.104</v>
      </c>
      <c r="O465" s="11">
        <v>42059</v>
      </c>
      <c r="P465" s="11">
        <v>42059</v>
      </c>
    </row>
    <row r="466" spans="1:16" ht="14.25">
      <c r="A466" s="8">
        <v>2015</v>
      </c>
      <c r="B466" s="9" t="s">
        <v>326</v>
      </c>
      <c r="C466" s="9" t="s">
        <v>327</v>
      </c>
      <c r="D466" s="10">
        <v>3062000</v>
      </c>
      <c r="E466" s="10">
        <v>0</v>
      </c>
      <c r="F466" s="10"/>
      <c r="G466" s="10">
        <v>510</v>
      </c>
      <c r="H466" s="10">
        <v>9.6</v>
      </c>
      <c r="I466" s="10"/>
      <c r="J466" s="10" t="s">
        <v>232</v>
      </c>
      <c r="K466" s="10" t="b">
        <v>1</v>
      </c>
      <c r="L466" s="10">
        <v>11</v>
      </c>
      <c r="M466" s="6">
        <v>2026</v>
      </c>
      <c r="N466" s="7">
        <v>0.111</v>
      </c>
      <c r="O466" s="11">
        <v>42059</v>
      </c>
      <c r="P466" s="11">
        <v>42059</v>
      </c>
    </row>
    <row r="467" spans="1:16" ht="14.25">
      <c r="A467" s="8">
        <v>2015</v>
      </c>
      <c r="B467" s="9" t="s">
        <v>326</v>
      </c>
      <c r="C467" s="9" t="s">
        <v>327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10</v>
      </c>
      <c r="M467" s="6">
        <v>2025</v>
      </c>
      <c r="N467" s="7">
        <v>0.111</v>
      </c>
      <c r="O467" s="11">
        <v>42059</v>
      </c>
      <c r="P467" s="11">
        <v>42059</v>
      </c>
    </row>
    <row r="468" spans="1:16" ht="14.25">
      <c r="A468" s="8">
        <v>2015</v>
      </c>
      <c r="B468" s="9" t="s">
        <v>326</v>
      </c>
      <c r="C468" s="9" t="s">
        <v>327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9</v>
      </c>
      <c r="M468" s="6">
        <v>2024</v>
      </c>
      <c r="N468" s="7">
        <v>0.111</v>
      </c>
      <c r="O468" s="11">
        <v>42059</v>
      </c>
      <c r="P468" s="11">
        <v>42059</v>
      </c>
    </row>
    <row r="469" spans="1:16" ht="14.25">
      <c r="A469" s="8">
        <v>2015</v>
      </c>
      <c r="B469" s="9" t="s">
        <v>326</v>
      </c>
      <c r="C469" s="9" t="s">
        <v>327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6</v>
      </c>
      <c r="M469" s="6">
        <v>2021</v>
      </c>
      <c r="N469" s="7">
        <v>0.1117</v>
      </c>
      <c r="O469" s="11">
        <v>42059</v>
      </c>
      <c r="P469" s="11">
        <v>42059</v>
      </c>
    </row>
    <row r="470" spans="1:16" ht="14.25">
      <c r="A470" s="8">
        <v>2015</v>
      </c>
      <c r="B470" s="9" t="s">
        <v>326</v>
      </c>
      <c r="C470" s="9" t="s">
        <v>327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7</v>
      </c>
      <c r="M470" s="6">
        <v>2022</v>
      </c>
      <c r="N470" s="7">
        <v>0.111</v>
      </c>
      <c r="O470" s="11">
        <v>42059</v>
      </c>
      <c r="P470" s="11">
        <v>42059</v>
      </c>
    </row>
    <row r="471" spans="1:16" ht="14.25">
      <c r="A471" s="8">
        <v>2015</v>
      </c>
      <c r="B471" s="9" t="s">
        <v>326</v>
      </c>
      <c r="C471" s="9" t="s">
        <v>327</v>
      </c>
      <c r="D471" s="10">
        <v>3062000</v>
      </c>
      <c r="E471" s="10">
        <v>0</v>
      </c>
      <c r="F471" s="10"/>
      <c r="G471" s="10">
        <v>510</v>
      </c>
      <c r="H471" s="10">
        <v>9.6</v>
      </c>
      <c r="I471" s="10"/>
      <c r="J471" s="10" t="s">
        <v>232</v>
      </c>
      <c r="K471" s="10" t="b">
        <v>1</v>
      </c>
      <c r="L471" s="10">
        <v>8</v>
      </c>
      <c r="M471" s="6">
        <v>2023</v>
      </c>
      <c r="N471" s="7">
        <v>0.111</v>
      </c>
      <c r="O471" s="11">
        <v>42059</v>
      </c>
      <c r="P471" s="11">
        <v>42059</v>
      </c>
    </row>
    <row r="472" spans="1:16" ht="14.25">
      <c r="A472" s="8">
        <v>2015</v>
      </c>
      <c r="B472" s="9" t="s">
        <v>326</v>
      </c>
      <c r="C472" s="9" t="s">
        <v>327</v>
      </c>
      <c r="D472" s="10">
        <v>3062000</v>
      </c>
      <c r="E472" s="10">
        <v>0</v>
      </c>
      <c r="F472" s="10"/>
      <c r="G472" s="10">
        <v>510</v>
      </c>
      <c r="H472" s="10">
        <v>9.6</v>
      </c>
      <c r="I472" s="10"/>
      <c r="J472" s="10" t="s">
        <v>232</v>
      </c>
      <c r="K472" s="10" t="b">
        <v>1</v>
      </c>
      <c r="L472" s="10">
        <v>2</v>
      </c>
      <c r="M472" s="6">
        <v>2017</v>
      </c>
      <c r="N472" s="7">
        <v>0.0802</v>
      </c>
      <c r="O472" s="11">
        <v>42059</v>
      </c>
      <c r="P472" s="11">
        <v>42059</v>
      </c>
    </row>
    <row r="473" spans="1:16" ht="14.25">
      <c r="A473" s="8">
        <v>2015</v>
      </c>
      <c r="B473" s="9" t="s">
        <v>326</v>
      </c>
      <c r="C473" s="9" t="s">
        <v>327</v>
      </c>
      <c r="D473" s="10">
        <v>3062000</v>
      </c>
      <c r="E473" s="10">
        <v>0</v>
      </c>
      <c r="F473" s="10"/>
      <c r="G473" s="10">
        <v>510</v>
      </c>
      <c r="H473" s="10">
        <v>9.6</v>
      </c>
      <c r="I473" s="10"/>
      <c r="J473" s="10" t="s">
        <v>232</v>
      </c>
      <c r="K473" s="10" t="b">
        <v>1</v>
      </c>
      <c r="L473" s="10">
        <v>3</v>
      </c>
      <c r="M473" s="6">
        <v>2018</v>
      </c>
      <c r="N473" s="7">
        <v>0.0922</v>
      </c>
      <c r="O473" s="11">
        <v>42059</v>
      </c>
      <c r="P473" s="11">
        <v>42059</v>
      </c>
    </row>
    <row r="474" spans="1:16" ht="14.25">
      <c r="A474" s="8">
        <v>2015</v>
      </c>
      <c r="B474" s="9" t="s">
        <v>326</v>
      </c>
      <c r="C474" s="9" t="s">
        <v>327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0</v>
      </c>
      <c r="M474" s="6">
        <v>2015</v>
      </c>
      <c r="N474" s="7">
        <v>382386566.14</v>
      </c>
      <c r="O474" s="11">
        <v>42059</v>
      </c>
      <c r="P474" s="11">
        <v>42059</v>
      </c>
    </row>
    <row r="475" spans="1:16" ht="14.25">
      <c r="A475" s="8">
        <v>2015</v>
      </c>
      <c r="B475" s="9" t="s">
        <v>326</v>
      </c>
      <c r="C475" s="9" t="s">
        <v>327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5</v>
      </c>
      <c r="M475" s="6">
        <v>2020</v>
      </c>
      <c r="N475" s="7">
        <v>408851938</v>
      </c>
      <c r="O475" s="11">
        <v>42059</v>
      </c>
      <c r="P475" s="11">
        <v>42059</v>
      </c>
    </row>
    <row r="476" spans="1:16" ht="14.25">
      <c r="A476" s="8">
        <v>2015</v>
      </c>
      <c r="B476" s="9" t="s">
        <v>326</v>
      </c>
      <c r="C476" s="9" t="s">
        <v>327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11</v>
      </c>
      <c r="M476" s="6">
        <v>2026</v>
      </c>
      <c r="N476" s="7">
        <v>408851938</v>
      </c>
      <c r="O476" s="11">
        <v>42059</v>
      </c>
      <c r="P476" s="11">
        <v>42059</v>
      </c>
    </row>
    <row r="477" spans="1:16" ht="14.25">
      <c r="A477" s="8">
        <v>2015</v>
      </c>
      <c r="B477" s="9" t="s">
        <v>326</v>
      </c>
      <c r="C477" s="9" t="s">
        <v>327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9</v>
      </c>
      <c r="M477" s="6">
        <v>2024</v>
      </c>
      <c r="N477" s="7">
        <v>408851938</v>
      </c>
      <c r="O477" s="11">
        <v>42059</v>
      </c>
      <c r="P477" s="11">
        <v>42059</v>
      </c>
    </row>
    <row r="478" spans="1:16" ht="14.25">
      <c r="A478" s="8">
        <v>2015</v>
      </c>
      <c r="B478" s="9" t="s">
        <v>326</v>
      </c>
      <c r="C478" s="9" t="s">
        <v>327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2</v>
      </c>
      <c r="M478" s="6">
        <v>2017</v>
      </c>
      <c r="N478" s="7">
        <v>400835233</v>
      </c>
      <c r="O478" s="11">
        <v>42059</v>
      </c>
      <c r="P478" s="11">
        <v>42059</v>
      </c>
    </row>
    <row r="479" spans="1:16" ht="14.25">
      <c r="A479" s="8">
        <v>2015</v>
      </c>
      <c r="B479" s="9" t="s">
        <v>326</v>
      </c>
      <c r="C479" s="9" t="s">
        <v>327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8</v>
      </c>
      <c r="M479" s="6">
        <v>2023</v>
      </c>
      <c r="N479" s="7">
        <v>408851938</v>
      </c>
      <c r="O479" s="11">
        <v>42059</v>
      </c>
      <c r="P479" s="11">
        <v>42059</v>
      </c>
    </row>
    <row r="480" spans="1:16" ht="14.25">
      <c r="A480" s="8">
        <v>2015</v>
      </c>
      <c r="B480" s="9" t="s">
        <v>326</v>
      </c>
      <c r="C480" s="9" t="s">
        <v>327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4</v>
      </c>
      <c r="M480" s="6">
        <v>2019</v>
      </c>
      <c r="N480" s="7">
        <v>408851938</v>
      </c>
      <c r="O480" s="11">
        <v>42059</v>
      </c>
      <c r="P480" s="11">
        <v>42059</v>
      </c>
    </row>
    <row r="481" spans="1:16" ht="14.25">
      <c r="A481" s="8">
        <v>2015</v>
      </c>
      <c r="B481" s="9" t="s">
        <v>326</v>
      </c>
      <c r="C481" s="9" t="s">
        <v>327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7</v>
      </c>
      <c r="M481" s="6">
        <v>2022</v>
      </c>
      <c r="N481" s="7">
        <v>408851938</v>
      </c>
      <c r="O481" s="11">
        <v>42059</v>
      </c>
      <c r="P481" s="11">
        <v>42059</v>
      </c>
    </row>
    <row r="482" spans="1:16" ht="14.25">
      <c r="A482" s="8">
        <v>2015</v>
      </c>
      <c r="B482" s="9" t="s">
        <v>326</v>
      </c>
      <c r="C482" s="9" t="s">
        <v>327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6</v>
      </c>
      <c r="M482" s="6">
        <v>2021</v>
      </c>
      <c r="N482" s="7">
        <v>408851938</v>
      </c>
      <c r="O482" s="11">
        <v>42059</v>
      </c>
      <c r="P482" s="11">
        <v>42059</v>
      </c>
    </row>
    <row r="483" spans="1:16" ht="14.25">
      <c r="A483" s="8">
        <v>2015</v>
      </c>
      <c r="B483" s="9" t="s">
        <v>326</v>
      </c>
      <c r="C483" s="9" t="s">
        <v>327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1</v>
      </c>
      <c r="M483" s="6">
        <v>2016</v>
      </c>
      <c r="N483" s="7">
        <v>391440657</v>
      </c>
      <c r="O483" s="11">
        <v>42059</v>
      </c>
      <c r="P483" s="11">
        <v>42059</v>
      </c>
    </row>
    <row r="484" spans="1:16" ht="14.25">
      <c r="A484" s="8">
        <v>2015</v>
      </c>
      <c r="B484" s="9" t="s">
        <v>326</v>
      </c>
      <c r="C484" s="9" t="s">
        <v>327</v>
      </c>
      <c r="D484" s="10">
        <v>3062000</v>
      </c>
      <c r="E484" s="10">
        <v>0</v>
      </c>
      <c r="F484" s="10"/>
      <c r="G484" s="10">
        <v>20</v>
      </c>
      <c r="H484" s="10">
        <v>1.1</v>
      </c>
      <c r="I484" s="10"/>
      <c r="J484" s="10" t="s">
        <v>27</v>
      </c>
      <c r="K484" s="10" t="b">
        <v>1</v>
      </c>
      <c r="L484" s="10">
        <v>10</v>
      </c>
      <c r="M484" s="6">
        <v>2025</v>
      </c>
      <c r="N484" s="7">
        <v>408851938</v>
      </c>
      <c r="O484" s="11">
        <v>42059</v>
      </c>
      <c r="P484" s="11">
        <v>42059</v>
      </c>
    </row>
    <row r="485" spans="1:16" ht="14.25">
      <c r="A485" s="8">
        <v>2015</v>
      </c>
      <c r="B485" s="9" t="s">
        <v>326</v>
      </c>
      <c r="C485" s="9" t="s">
        <v>327</v>
      </c>
      <c r="D485" s="10">
        <v>3062000</v>
      </c>
      <c r="E485" s="10">
        <v>0</v>
      </c>
      <c r="F485" s="10"/>
      <c r="G485" s="10">
        <v>20</v>
      </c>
      <c r="H485" s="10">
        <v>1.1</v>
      </c>
      <c r="I485" s="10"/>
      <c r="J485" s="10" t="s">
        <v>27</v>
      </c>
      <c r="K485" s="10" t="b">
        <v>1</v>
      </c>
      <c r="L485" s="10">
        <v>3</v>
      </c>
      <c r="M485" s="6">
        <v>2018</v>
      </c>
      <c r="N485" s="7">
        <v>408851938</v>
      </c>
      <c r="O485" s="11">
        <v>42059</v>
      </c>
      <c r="P485" s="11">
        <v>42059</v>
      </c>
    </row>
    <row r="486" spans="1:16" ht="14.25">
      <c r="A486" s="8">
        <v>2015</v>
      </c>
      <c r="B486" s="9" t="s">
        <v>326</v>
      </c>
      <c r="C486" s="9" t="s">
        <v>327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9</v>
      </c>
      <c r="M486" s="6">
        <v>2024</v>
      </c>
      <c r="N486" s="7">
        <v>0</v>
      </c>
      <c r="O486" s="11">
        <v>42059</v>
      </c>
      <c r="P486" s="11">
        <v>42059</v>
      </c>
    </row>
    <row r="487" spans="1:16" ht="14.25">
      <c r="A487" s="8">
        <v>2015</v>
      </c>
      <c r="B487" s="9" t="s">
        <v>326</v>
      </c>
      <c r="C487" s="9" t="s">
        <v>327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5</v>
      </c>
      <c r="M487" s="6">
        <v>2020</v>
      </c>
      <c r="N487" s="7">
        <v>3660000</v>
      </c>
      <c r="O487" s="11">
        <v>42059</v>
      </c>
      <c r="P487" s="11">
        <v>42059</v>
      </c>
    </row>
    <row r="488" spans="1:16" ht="14.25">
      <c r="A488" s="8">
        <v>2015</v>
      </c>
      <c r="B488" s="9" t="s">
        <v>326</v>
      </c>
      <c r="C488" s="9" t="s">
        <v>327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8</v>
      </c>
      <c r="M488" s="6">
        <v>2023</v>
      </c>
      <c r="N488" s="7">
        <v>0</v>
      </c>
      <c r="O488" s="11">
        <v>42059</v>
      </c>
      <c r="P488" s="11">
        <v>42059</v>
      </c>
    </row>
    <row r="489" spans="1:16" ht="14.25">
      <c r="A489" s="8">
        <v>2015</v>
      </c>
      <c r="B489" s="9" t="s">
        <v>326</v>
      </c>
      <c r="C489" s="9" t="s">
        <v>327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1</v>
      </c>
      <c r="M489" s="6">
        <v>2016</v>
      </c>
      <c r="N489" s="7">
        <v>17724314.68</v>
      </c>
      <c r="O489" s="11">
        <v>42059</v>
      </c>
      <c r="P489" s="11">
        <v>42059</v>
      </c>
    </row>
    <row r="490" spans="1:16" ht="14.25">
      <c r="A490" s="8">
        <v>2015</v>
      </c>
      <c r="B490" s="9" t="s">
        <v>326</v>
      </c>
      <c r="C490" s="9" t="s">
        <v>327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0</v>
      </c>
      <c r="M490" s="6">
        <v>2015</v>
      </c>
      <c r="N490" s="7">
        <v>10460000</v>
      </c>
      <c r="O490" s="11">
        <v>42059</v>
      </c>
      <c r="P490" s="11">
        <v>42059</v>
      </c>
    </row>
    <row r="491" spans="1:16" ht="14.25">
      <c r="A491" s="8">
        <v>2015</v>
      </c>
      <c r="B491" s="9" t="s">
        <v>326</v>
      </c>
      <c r="C491" s="9" t="s">
        <v>327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7</v>
      </c>
      <c r="M491" s="6">
        <v>2022</v>
      </c>
      <c r="N491" s="7">
        <v>0</v>
      </c>
      <c r="O491" s="11">
        <v>42059</v>
      </c>
      <c r="P491" s="11">
        <v>42059</v>
      </c>
    </row>
    <row r="492" spans="1:16" ht="14.25">
      <c r="A492" s="8">
        <v>2015</v>
      </c>
      <c r="B492" s="9" t="s">
        <v>326</v>
      </c>
      <c r="C492" s="9" t="s">
        <v>327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4</v>
      </c>
      <c r="M492" s="6">
        <v>2019</v>
      </c>
      <c r="N492" s="7">
        <v>3670000</v>
      </c>
      <c r="O492" s="11">
        <v>42059</v>
      </c>
      <c r="P492" s="11">
        <v>42059</v>
      </c>
    </row>
    <row r="493" spans="1:16" ht="14.25">
      <c r="A493" s="8">
        <v>2015</v>
      </c>
      <c r="B493" s="9" t="s">
        <v>326</v>
      </c>
      <c r="C493" s="9" t="s">
        <v>327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3</v>
      </c>
      <c r="M493" s="6">
        <v>2018</v>
      </c>
      <c r="N493" s="7">
        <v>3660000</v>
      </c>
      <c r="O493" s="11">
        <v>42059</v>
      </c>
      <c r="P493" s="11">
        <v>42059</v>
      </c>
    </row>
    <row r="494" spans="1:16" ht="14.25">
      <c r="A494" s="8">
        <v>2015</v>
      </c>
      <c r="B494" s="9" t="s">
        <v>326</v>
      </c>
      <c r="C494" s="9" t="s">
        <v>327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6</v>
      </c>
      <c r="M494" s="6">
        <v>2021</v>
      </c>
      <c r="N494" s="7">
        <v>0</v>
      </c>
      <c r="O494" s="11">
        <v>42059</v>
      </c>
      <c r="P494" s="11">
        <v>42059</v>
      </c>
    </row>
    <row r="495" spans="1:16" ht="14.25">
      <c r="A495" s="8">
        <v>2015</v>
      </c>
      <c r="B495" s="9" t="s">
        <v>326</v>
      </c>
      <c r="C495" s="9" t="s">
        <v>327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10</v>
      </c>
      <c r="M495" s="6">
        <v>2025</v>
      </c>
      <c r="N495" s="7">
        <v>0</v>
      </c>
      <c r="O495" s="11">
        <v>42059</v>
      </c>
      <c r="P495" s="11">
        <v>42059</v>
      </c>
    </row>
    <row r="496" spans="1:16" ht="14.25">
      <c r="A496" s="8">
        <v>2015</v>
      </c>
      <c r="B496" s="9" t="s">
        <v>326</v>
      </c>
      <c r="C496" s="9" t="s">
        <v>327</v>
      </c>
      <c r="D496" s="10">
        <v>3062000</v>
      </c>
      <c r="E496" s="10">
        <v>0</v>
      </c>
      <c r="F496" s="10"/>
      <c r="G496" s="10">
        <v>950</v>
      </c>
      <c r="H496" s="10">
        <v>15</v>
      </c>
      <c r="I496" s="10"/>
      <c r="J496" s="10" t="s">
        <v>252</v>
      </c>
      <c r="K496" s="10" t="b">
        <v>1</v>
      </c>
      <c r="L496" s="10">
        <v>9</v>
      </c>
      <c r="M496" s="6">
        <v>2024</v>
      </c>
      <c r="N496" s="7">
        <v>0</v>
      </c>
      <c r="O496" s="11">
        <v>42059</v>
      </c>
      <c r="P496" s="11">
        <v>42059</v>
      </c>
    </row>
    <row r="497" spans="1:16" ht="14.25">
      <c r="A497" s="8">
        <v>2015</v>
      </c>
      <c r="B497" s="9" t="s">
        <v>326</v>
      </c>
      <c r="C497" s="9" t="s">
        <v>327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0</v>
      </c>
      <c r="M497" s="6">
        <v>2015</v>
      </c>
      <c r="N497" s="7">
        <v>0</v>
      </c>
      <c r="O497" s="11">
        <v>42059</v>
      </c>
      <c r="P497" s="11">
        <v>42059</v>
      </c>
    </row>
    <row r="498" spans="1:16" ht="14.25">
      <c r="A498" s="8">
        <v>2015</v>
      </c>
      <c r="B498" s="9" t="s">
        <v>326</v>
      </c>
      <c r="C498" s="9" t="s">
        <v>327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10</v>
      </c>
      <c r="M498" s="6">
        <v>2025</v>
      </c>
      <c r="N498" s="7">
        <v>0</v>
      </c>
      <c r="O498" s="11">
        <v>42059</v>
      </c>
      <c r="P498" s="11">
        <v>42059</v>
      </c>
    </row>
    <row r="499" spans="1:16" ht="14.25">
      <c r="A499" s="8">
        <v>2015</v>
      </c>
      <c r="B499" s="9" t="s">
        <v>326</v>
      </c>
      <c r="C499" s="9" t="s">
        <v>327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2</v>
      </c>
      <c r="M499" s="6">
        <v>2017</v>
      </c>
      <c r="N499" s="7">
        <v>0</v>
      </c>
      <c r="O499" s="11">
        <v>42059</v>
      </c>
      <c r="P499" s="11">
        <v>42059</v>
      </c>
    </row>
    <row r="500" spans="1:16" ht="14.25">
      <c r="A500" s="8">
        <v>2015</v>
      </c>
      <c r="B500" s="9" t="s">
        <v>326</v>
      </c>
      <c r="C500" s="9" t="s">
        <v>327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8</v>
      </c>
      <c r="M500" s="6">
        <v>2023</v>
      </c>
      <c r="N500" s="7">
        <v>0</v>
      </c>
      <c r="O500" s="11">
        <v>42059</v>
      </c>
      <c r="P500" s="11">
        <v>42059</v>
      </c>
    </row>
    <row r="501" spans="1:16" ht="14.25">
      <c r="A501" s="8">
        <v>2015</v>
      </c>
      <c r="B501" s="9" t="s">
        <v>326</v>
      </c>
      <c r="C501" s="9" t="s">
        <v>327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11</v>
      </c>
      <c r="M501" s="6">
        <v>2026</v>
      </c>
      <c r="N501" s="7">
        <v>0</v>
      </c>
      <c r="O501" s="11">
        <v>42059</v>
      </c>
      <c r="P501" s="11">
        <v>42059</v>
      </c>
    </row>
    <row r="502" spans="1:16" ht="14.25">
      <c r="A502" s="8">
        <v>2015</v>
      </c>
      <c r="B502" s="9" t="s">
        <v>326</v>
      </c>
      <c r="C502" s="9" t="s">
        <v>327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5</v>
      </c>
      <c r="M502" s="6">
        <v>2020</v>
      </c>
      <c r="N502" s="7">
        <v>0</v>
      </c>
      <c r="O502" s="11">
        <v>42059</v>
      </c>
      <c r="P502" s="11">
        <v>42059</v>
      </c>
    </row>
    <row r="503" spans="1:16" ht="14.25">
      <c r="A503" s="8">
        <v>2015</v>
      </c>
      <c r="B503" s="9" t="s">
        <v>326</v>
      </c>
      <c r="C503" s="9" t="s">
        <v>327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4</v>
      </c>
      <c r="M503" s="6">
        <v>2019</v>
      </c>
      <c r="N503" s="7">
        <v>0</v>
      </c>
      <c r="O503" s="11">
        <v>42059</v>
      </c>
      <c r="P503" s="11">
        <v>42059</v>
      </c>
    </row>
    <row r="504" spans="1:16" ht="14.25">
      <c r="A504" s="8">
        <v>2015</v>
      </c>
      <c r="B504" s="9" t="s">
        <v>326</v>
      </c>
      <c r="C504" s="9" t="s">
        <v>327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3</v>
      </c>
      <c r="M504" s="6">
        <v>2018</v>
      </c>
      <c r="N504" s="7">
        <v>0</v>
      </c>
      <c r="O504" s="11">
        <v>42059</v>
      </c>
      <c r="P504" s="11">
        <v>42059</v>
      </c>
    </row>
    <row r="505" spans="1:16" ht="14.25">
      <c r="A505" s="8">
        <v>2015</v>
      </c>
      <c r="B505" s="9" t="s">
        <v>326</v>
      </c>
      <c r="C505" s="9" t="s">
        <v>327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7</v>
      </c>
      <c r="M505" s="6">
        <v>2022</v>
      </c>
      <c r="N505" s="7">
        <v>0</v>
      </c>
      <c r="O505" s="11">
        <v>42059</v>
      </c>
      <c r="P505" s="11">
        <v>42059</v>
      </c>
    </row>
    <row r="506" spans="1:16" ht="14.25">
      <c r="A506" s="8">
        <v>2015</v>
      </c>
      <c r="B506" s="9" t="s">
        <v>326</v>
      </c>
      <c r="C506" s="9" t="s">
        <v>327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1</v>
      </c>
      <c r="M506" s="6">
        <v>2016</v>
      </c>
      <c r="N506" s="7">
        <v>0</v>
      </c>
      <c r="O506" s="11">
        <v>42059</v>
      </c>
      <c r="P506" s="11">
        <v>42059</v>
      </c>
    </row>
    <row r="507" spans="1:16" ht="14.25">
      <c r="A507" s="8">
        <v>2015</v>
      </c>
      <c r="B507" s="9" t="s">
        <v>326</v>
      </c>
      <c r="C507" s="9" t="s">
        <v>327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6</v>
      </c>
      <c r="M507" s="6">
        <v>2021</v>
      </c>
      <c r="N507" s="7">
        <v>0</v>
      </c>
      <c r="O507" s="11">
        <v>42059</v>
      </c>
      <c r="P507" s="11">
        <v>42059</v>
      </c>
    </row>
    <row r="508" spans="1:16" ht="14.25">
      <c r="A508" s="8">
        <v>2015</v>
      </c>
      <c r="B508" s="9" t="s">
        <v>326</v>
      </c>
      <c r="C508" s="9" t="s">
        <v>327</v>
      </c>
      <c r="D508" s="10">
        <v>3062000</v>
      </c>
      <c r="E508" s="10">
        <v>0</v>
      </c>
      <c r="F508" s="10"/>
      <c r="G508" s="10">
        <v>470</v>
      </c>
      <c r="H508" s="10">
        <v>9.1</v>
      </c>
      <c r="I508" s="10" t="s">
        <v>223</v>
      </c>
      <c r="J508" s="10" t="s">
        <v>224</v>
      </c>
      <c r="K508" s="10" t="b">
        <v>1</v>
      </c>
      <c r="L508" s="10">
        <v>9</v>
      </c>
      <c r="M508" s="6">
        <v>2024</v>
      </c>
      <c r="N508" s="7">
        <v>0.0321</v>
      </c>
      <c r="O508" s="11">
        <v>42059</v>
      </c>
      <c r="P508" s="11">
        <v>42059</v>
      </c>
    </row>
    <row r="509" spans="1:16" ht="14.25">
      <c r="A509" s="8">
        <v>2015</v>
      </c>
      <c r="B509" s="9" t="s">
        <v>326</v>
      </c>
      <c r="C509" s="9" t="s">
        <v>327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3</v>
      </c>
      <c r="M509" s="6">
        <v>2018</v>
      </c>
      <c r="N509" s="7">
        <v>0.0687</v>
      </c>
      <c r="O509" s="11">
        <v>42059</v>
      </c>
      <c r="P509" s="11">
        <v>42059</v>
      </c>
    </row>
    <row r="510" spans="1:16" ht="14.25">
      <c r="A510" s="8">
        <v>2015</v>
      </c>
      <c r="B510" s="9" t="s">
        <v>326</v>
      </c>
      <c r="C510" s="9" t="s">
        <v>327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4</v>
      </c>
      <c r="M510" s="6">
        <v>2019</v>
      </c>
      <c r="N510" s="7">
        <v>0.0673</v>
      </c>
      <c r="O510" s="11">
        <v>42059</v>
      </c>
      <c r="P510" s="11">
        <v>42059</v>
      </c>
    </row>
    <row r="511" spans="1:16" ht="14.25">
      <c r="A511" s="8">
        <v>2015</v>
      </c>
      <c r="B511" s="9" t="s">
        <v>326</v>
      </c>
      <c r="C511" s="9" t="s">
        <v>327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11</v>
      </c>
      <c r="M511" s="6">
        <v>2026</v>
      </c>
      <c r="N511" s="7">
        <v>0.0296</v>
      </c>
      <c r="O511" s="11">
        <v>42059</v>
      </c>
      <c r="P511" s="11">
        <v>42059</v>
      </c>
    </row>
    <row r="512" spans="1:16" ht="14.25">
      <c r="A512" s="8">
        <v>2015</v>
      </c>
      <c r="B512" s="9" t="s">
        <v>326</v>
      </c>
      <c r="C512" s="9" t="s">
        <v>327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2</v>
      </c>
      <c r="M512" s="6">
        <v>2017</v>
      </c>
      <c r="N512" s="7">
        <v>0.0735</v>
      </c>
      <c r="O512" s="11">
        <v>42059</v>
      </c>
      <c r="P512" s="11">
        <v>42059</v>
      </c>
    </row>
    <row r="513" spans="1:16" ht="14.25">
      <c r="A513" s="8">
        <v>2015</v>
      </c>
      <c r="B513" s="9" t="s">
        <v>326</v>
      </c>
      <c r="C513" s="9" t="s">
        <v>327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0</v>
      </c>
      <c r="M513" s="6">
        <v>2015</v>
      </c>
      <c r="N513" s="7">
        <v>0.0554</v>
      </c>
      <c r="O513" s="11">
        <v>42059</v>
      </c>
      <c r="P513" s="11">
        <v>42059</v>
      </c>
    </row>
    <row r="514" spans="1:16" ht="14.25">
      <c r="A514" s="8">
        <v>2015</v>
      </c>
      <c r="B514" s="9" t="s">
        <v>326</v>
      </c>
      <c r="C514" s="9" t="s">
        <v>327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10</v>
      </c>
      <c r="M514" s="6">
        <v>2025</v>
      </c>
      <c r="N514" s="7">
        <v>0.0303</v>
      </c>
      <c r="O514" s="11">
        <v>42059</v>
      </c>
      <c r="P514" s="11">
        <v>42059</v>
      </c>
    </row>
    <row r="515" spans="1:16" ht="14.25">
      <c r="A515" s="8">
        <v>2015</v>
      </c>
      <c r="B515" s="9" t="s">
        <v>326</v>
      </c>
      <c r="C515" s="9" t="s">
        <v>327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6</v>
      </c>
      <c r="M515" s="6">
        <v>2021</v>
      </c>
      <c r="N515" s="7">
        <v>0.0664</v>
      </c>
      <c r="O515" s="11">
        <v>42059</v>
      </c>
      <c r="P515" s="11">
        <v>42059</v>
      </c>
    </row>
    <row r="516" spans="1:16" ht="14.25">
      <c r="A516" s="8">
        <v>2015</v>
      </c>
      <c r="B516" s="9" t="s">
        <v>326</v>
      </c>
      <c r="C516" s="9" t="s">
        <v>327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5</v>
      </c>
      <c r="M516" s="6">
        <v>2020</v>
      </c>
      <c r="N516" s="7">
        <v>0.0717</v>
      </c>
      <c r="O516" s="11">
        <v>42059</v>
      </c>
      <c r="P516" s="11">
        <v>42059</v>
      </c>
    </row>
    <row r="517" spans="1:16" ht="14.25">
      <c r="A517" s="8">
        <v>2015</v>
      </c>
      <c r="B517" s="9" t="s">
        <v>326</v>
      </c>
      <c r="C517" s="9" t="s">
        <v>327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1</v>
      </c>
      <c r="M517" s="6">
        <v>2016</v>
      </c>
      <c r="N517" s="7">
        <v>0.0491</v>
      </c>
      <c r="O517" s="11">
        <v>42059</v>
      </c>
      <c r="P517" s="11">
        <v>42059</v>
      </c>
    </row>
    <row r="518" spans="1:16" ht="14.25">
      <c r="A518" s="8">
        <v>2015</v>
      </c>
      <c r="B518" s="9" t="s">
        <v>326</v>
      </c>
      <c r="C518" s="9" t="s">
        <v>327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8</v>
      </c>
      <c r="M518" s="6">
        <v>2023</v>
      </c>
      <c r="N518" s="7">
        <v>0.0329</v>
      </c>
      <c r="O518" s="11">
        <v>42059</v>
      </c>
      <c r="P518" s="11">
        <v>42059</v>
      </c>
    </row>
    <row r="519" spans="1:16" ht="14.25">
      <c r="A519" s="8">
        <v>2015</v>
      </c>
      <c r="B519" s="9" t="s">
        <v>326</v>
      </c>
      <c r="C519" s="9" t="s">
        <v>327</v>
      </c>
      <c r="D519" s="10">
        <v>3062000</v>
      </c>
      <c r="E519" s="10">
        <v>0</v>
      </c>
      <c r="F519" s="10"/>
      <c r="G519" s="10">
        <v>470</v>
      </c>
      <c r="H519" s="10">
        <v>9.1</v>
      </c>
      <c r="I519" s="10" t="s">
        <v>223</v>
      </c>
      <c r="J519" s="10" t="s">
        <v>224</v>
      </c>
      <c r="K519" s="10" t="b">
        <v>1</v>
      </c>
      <c r="L519" s="10">
        <v>7</v>
      </c>
      <c r="M519" s="6">
        <v>2022</v>
      </c>
      <c r="N519" s="7">
        <v>0.0519</v>
      </c>
      <c r="O519" s="11">
        <v>42059</v>
      </c>
      <c r="P519" s="11">
        <v>42059</v>
      </c>
    </row>
    <row r="520" spans="1:16" ht="14.25">
      <c r="A520" s="8">
        <v>2015</v>
      </c>
      <c r="B520" s="9" t="s">
        <v>326</v>
      </c>
      <c r="C520" s="9" t="s">
        <v>327</v>
      </c>
      <c r="D520" s="10">
        <v>3062000</v>
      </c>
      <c r="E520" s="10">
        <v>0</v>
      </c>
      <c r="F520" s="10"/>
      <c r="G520" s="10">
        <v>890</v>
      </c>
      <c r="H520" s="10">
        <v>14.2</v>
      </c>
      <c r="I520" s="10"/>
      <c r="J520" s="10" t="s">
        <v>115</v>
      </c>
      <c r="K520" s="10" t="b">
        <v>1</v>
      </c>
      <c r="L520" s="10">
        <v>6</v>
      </c>
      <c r="M520" s="6">
        <v>2021</v>
      </c>
      <c r="N520" s="7">
        <v>0</v>
      </c>
      <c r="O520" s="11">
        <v>42059</v>
      </c>
      <c r="P520" s="11">
        <v>42059</v>
      </c>
    </row>
    <row r="521" spans="1:16" ht="14.25">
      <c r="A521" s="8">
        <v>2015</v>
      </c>
      <c r="B521" s="9" t="s">
        <v>326</v>
      </c>
      <c r="C521" s="9" t="s">
        <v>327</v>
      </c>
      <c r="D521" s="10">
        <v>3062000</v>
      </c>
      <c r="E521" s="10">
        <v>0</v>
      </c>
      <c r="F521" s="10"/>
      <c r="G521" s="10">
        <v>890</v>
      </c>
      <c r="H521" s="10">
        <v>14.2</v>
      </c>
      <c r="I521" s="10"/>
      <c r="J521" s="10" t="s">
        <v>115</v>
      </c>
      <c r="K521" s="10" t="b">
        <v>1</v>
      </c>
      <c r="L521" s="10">
        <v>10</v>
      </c>
      <c r="M521" s="6">
        <v>2025</v>
      </c>
      <c r="N521" s="7">
        <v>0</v>
      </c>
      <c r="O521" s="11">
        <v>42059</v>
      </c>
      <c r="P521" s="11">
        <v>42059</v>
      </c>
    </row>
    <row r="522" spans="1:16" ht="14.25">
      <c r="A522" s="8">
        <v>2015</v>
      </c>
      <c r="B522" s="9" t="s">
        <v>326</v>
      </c>
      <c r="C522" s="9" t="s">
        <v>327</v>
      </c>
      <c r="D522" s="10">
        <v>3062000</v>
      </c>
      <c r="E522" s="10">
        <v>0</v>
      </c>
      <c r="F522" s="10"/>
      <c r="G522" s="10">
        <v>890</v>
      </c>
      <c r="H522" s="10">
        <v>14.2</v>
      </c>
      <c r="I522" s="10"/>
      <c r="J522" s="10" t="s">
        <v>115</v>
      </c>
      <c r="K522" s="10" t="b">
        <v>1</v>
      </c>
      <c r="L522" s="10">
        <v>3</v>
      </c>
      <c r="M522" s="6">
        <v>2018</v>
      </c>
      <c r="N522" s="7">
        <v>0</v>
      </c>
      <c r="O522" s="11">
        <v>42059</v>
      </c>
      <c r="P522" s="11">
        <v>42059</v>
      </c>
    </row>
    <row r="523" spans="1:16" ht="14.25">
      <c r="A523" s="8">
        <v>2015</v>
      </c>
      <c r="B523" s="9" t="s">
        <v>326</v>
      </c>
      <c r="C523" s="9" t="s">
        <v>327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7</v>
      </c>
      <c r="M523" s="6">
        <v>2022</v>
      </c>
      <c r="N523" s="7">
        <v>0</v>
      </c>
      <c r="O523" s="11">
        <v>42059</v>
      </c>
      <c r="P523" s="11">
        <v>42059</v>
      </c>
    </row>
    <row r="524" spans="1:16" ht="14.25">
      <c r="A524" s="8">
        <v>2015</v>
      </c>
      <c r="B524" s="9" t="s">
        <v>326</v>
      </c>
      <c r="C524" s="9" t="s">
        <v>327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4</v>
      </c>
      <c r="M524" s="6">
        <v>2019</v>
      </c>
      <c r="N524" s="7">
        <v>0</v>
      </c>
      <c r="O524" s="11">
        <v>42059</v>
      </c>
      <c r="P524" s="11">
        <v>42059</v>
      </c>
    </row>
    <row r="525" spans="1:16" ht="14.25">
      <c r="A525" s="8">
        <v>2015</v>
      </c>
      <c r="B525" s="9" t="s">
        <v>326</v>
      </c>
      <c r="C525" s="9" t="s">
        <v>327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9</v>
      </c>
      <c r="M525" s="6">
        <v>2024</v>
      </c>
      <c r="N525" s="7">
        <v>0</v>
      </c>
      <c r="O525" s="11">
        <v>42059</v>
      </c>
      <c r="P525" s="11">
        <v>42059</v>
      </c>
    </row>
    <row r="526" spans="1:16" ht="14.25">
      <c r="A526" s="8">
        <v>2015</v>
      </c>
      <c r="B526" s="9" t="s">
        <v>326</v>
      </c>
      <c r="C526" s="9" t="s">
        <v>327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5</v>
      </c>
      <c r="M526" s="6">
        <v>2020</v>
      </c>
      <c r="N526" s="7">
        <v>0</v>
      </c>
      <c r="O526" s="11">
        <v>42059</v>
      </c>
      <c r="P526" s="11">
        <v>42059</v>
      </c>
    </row>
    <row r="527" spans="1:16" ht="14.25">
      <c r="A527" s="8">
        <v>2015</v>
      </c>
      <c r="B527" s="9" t="s">
        <v>326</v>
      </c>
      <c r="C527" s="9" t="s">
        <v>327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0</v>
      </c>
      <c r="M527" s="6">
        <v>2015</v>
      </c>
      <c r="N527" s="7">
        <v>0</v>
      </c>
      <c r="O527" s="11">
        <v>42059</v>
      </c>
      <c r="P527" s="11">
        <v>42059</v>
      </c>
    </row>
    <row r="528" spans="1:16" ht="14.25">
      <c r="A528" s="8">
        <v>2015</v>
      </c>
      <c r="B528" s="9" t="s">
        <v>326</v>
      </c>
      <c r="C528" s="9" t="s">
        <v>327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2</v>
      </c>
      <c r="M528" s="6">
        <v>2017</v>
      </c>
      <c r="N528" s="7">
        <v>0</v>
      </c>
      <c r="O528" s="11">
        <v>42059</v>
      </c>
      <c r="P528" s="11">
        <v>42059</v>
      </c>
    </row>
    <row r="529" spans="1:16" ht="14.25">
      <c r="A529" s="8">
        <v>2015</v>
      </c>
      <c r="B529" s="9" t="s">
        <v>326</v>
      </c>
      <c r="C529" s="9" t="s">
        <v>327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8</v>
      </c>
      <c r="M529" s="6">
        <v>2023</v>
      </c>
      <c r="N529" s="7">
        <v>0</v>
      </c>
      <c r="O529" s="11">
        <v>42059</v>
      </c>
      <c r="P529" s="11">
        <v>42059</v>
      </c>
    </row>
    <row r="530" spans="1:16" ht="14.25">
      <c r="A530" s="8">
        <v>2015</v>
      </c>
      <c r="B530" s="9" t="s">
        <v>326</v>
      </c>
      <c r="C530" s="9" t="s">
        <v>327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11</v>
      </c>
      <c r="M530" s="6">
        <v>2026</v>
      </c>
      <c r="N530" s="7">
        <v>0</v>
      </c>
      <c r="O530" s="11">
        <v>42059</v>
      </c>
      <c r="P530" s="11">
        <v>42059</v>
      </c>
    </row>
    <row r="531" spans="1:16" ht="14.25">
      <c r="A531" s="8">
        <v>2015</v>
      </c>
      <c r="B531" s="9" t="s">
        <v>326</v>
      </c>
      <c r="C531" s="9" t="s">
        <v>327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1</v>
      </c>
      <c r="M531" s="6">
        <v>2016</v>
      </c>
      <c r="N531" s="7">
        <v>0</v>
      </c>
      <c r="O531" s="11">
        <v>42059</v>
      </c>
      <c r="P531" s="11">
        <v>42059</v>
      </c>
    </row>
    <row r="532" spans="1:16" ht="14.25">
      <c r="A532" s="8">
        <v>2015</v>
      </c>
      <c r="B532" s="9" t="s">
        <v>326</v>
      </c>
      <c r="C532" s="9" t="s">
        <v>327</v>
      </c>
      <c r="D532" s="10">
        <v>3062000</v>
      </c>
      <c r="E532" s="10">
        <v>0</v>
      </c>
      <c r="F532" s="10"/>
      <c r="G532" s="10">
        <v>300</v>
      </c>
      <c r="H532" s="10">
        <v>5</v>
      </c>
      <c r="I532" s="10" t="s">
        <v>212</v>
      </c>
      <c r="J532" s="10" t="s">
        <v>63</v>
      </c>
      <c r="K532" s="10" t="b">
        <v>0</v>
      </c>
      <c r="L532" s="10">
        <v>4</v>
      </c>
      <c r="M532" s="6">
        <v>2019</v>
      </c>
      <c r="N532" s="7">
        <v>14906516</v>
      </c>
      <c r="O532" s="11">
        <v>42059</v>
      </c>
      <c r="P532" s="11">
        <v>42059</v>
      </c>
    </row>
    <row r="533" spans="1:16" ht="14.25">
      <c r="A533" s="8">
        <v>2015</v>
      </c>
      <c r="B533" s="9" t="s">
        <v>326</v>
      </c>
      <c r="C533" s="9" t="s">
        <v>327</v>
      </c>
      <c r="D533" s="10">
        <v>3062000</v>
      </c>
      <c r="E533" s="10">
        <v>0</v>
      </c>
      <c r="F533" s="10"/>
      <c r="G533" s="10">
        <v>300</v>
      </c>
      <c r="H533" s="10">
        <v>5</v>
      </c>
      <c r="I533" s="10" t="s">
        <v>212</v>
      </c>
      <c r="J533" s="10" t="s">
        <v>63</v>
      </c>
      <c r="K533" s="10" t="b">
        <v>0</v>
      </c>
      <c r="L533" s="10">
        <v>1</v>
      </c>
      <c r="M533" s="6">
        <v>2016</v>
      </c>
      <c r="N533" s="7">
        <v>15629096</v>
      </c>
      <c r="O533" s="11">
        <v>42059</v>
      </c>
      <c r="P533" s="11">
        <v>42059</v>
      </c>
    </row>
    <row r="534" spans="1:16" ht="14.25">
      <c r="A534" s="8">
        <v>2015</v>
      </c>
      <c r="B534" s="9" t="s">
        <v>326</v>
      </c>
      <c r="C534" s="9" t="s">
        <v>327</v>
      </c>
      <c r="D534" s="10">
        <v>3062000</v>
      </c>
      <c r="E534" s="10">
        <v>0</v>
      </c>
      <c r="F534" s="10"/>
      <c r="G534" s="10">
        <v>300</v>
      </c>
      <c r="H534" s="10">
        <v>5</v>
      </c>
      <c r="I534" s="10" t="s">
        <v>212</v>
      </c>
      <c r="J534" s="10" t="s">
        <v>63</v>
      </c>
      <c r="K534" s="10" t="b">
        <v>0</v>
      </c>
      <c r="L534" s="10">
        <v>7</v>
      </c>
      <c r="M534" s="6">
        <v>2022</v>
      </c>
      <c r="N534" s="7">
        <v>10760516</v>
      </c>
      <c r="O534" s="11">
        <v>42059</v>
      </c>
      <c r="P534" s="11">
        <v>42059</v>
      </c>
    </row>
    <row r="535" spans="1:16" ht="14.25">
      <c r="A535" s="8">
        <v>2015</v>
      </c>
      <c r="B535" s="9" t="s">
        <v>326</v>
      </c>
      <c r="C535" s="9" t="s">
        <v>327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2</v>
      </c>
      <c r="M535" s="6">
        <v>2017</v>
      </c>
      <c r="N535" s="7">
        <v>15629096</v>
      </c>
      <c r="O535" s="11">
        <v>42059</v>
      </c>
      <c r="P535" s="11">
        <v>42059</v>
      </c>
    </row>
    <row r="536" spans="1:16" ht="14.25">
      <c r="A536" s="8">
        <v>2015</v>
      </c>
      <c r="B536" s="9" t="s">
        <v>326</v>
      </c>
      <c r="C536" s="9" t="s">
        <v>327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9</v>
      </c>
      <c r="M536" s="6">
        <v>2024</v>
      </c>
      <c r="N536" s="7">
        <v>3582022</v>
      </c>
      <c r="O536" s="11">
        <v>42059</v>
      </c>
      <c r="P536" s="11">
        <v>42059</v>
      </c>
    </row>
    <row r="537" spans="1:16" ht="14.25">
      <c r="A537" s="8">
        <v>2015</v>
      </c>
      <c r="B537" s="9" t="s">
        <v>326</v>
      </c>
      <c r="C537" s="9" t="s">
        <v>327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0</v>
      </c>
      <c r="M537" s="6">
        <v>2015</v>
      </c>
      <c r="N537" s="7">
        <v>17428554.72</v>
      </c>
      <c r="O537" s="11">
        <v>42059</v>
      </c>
      <c r="P537" s="11">
        <v>42059</v>
      </c>
    </row>
    <row r="538" spans="1:16" ht="14.25">
      <c r="A538" s="8">
        <v>2015</v>
      </c>
      <c r="B538" s="9" t="s">
        <v>326</v>
      </c>
      <c r="C538" s="9" t="s">
        <v>327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10</v>
      </c>
      <c r="M538" s="6">
        <v>2025</v>
      </c>
      <c r="N538" s="7">
        <v>3161200</v>
      </c>
      <c r="O538" s="11">
        <v>42059</v>
      </c>
      <c r="P538" s="11">
        <v>42059</v>
      </c>
    </row>
    <row r="539" spans="1:16" ht="14.25">
      <c r="A539" s="8">
        <v>2015</v>
      </c>
      <c r="B539" s="9" t="s">
        <v>326</v>
      </c>
      <c r="C539" s="9" t="s">
        <v>327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11</v>
      </c>
      <c r="M539" s="6">
        <v>2026</v>
      </c>
      <c r="N539" s="7">
        <v>3222900</v>
      </c>
      <c r="O539" s="11">
        <v>42059</v>
      </c>
      <c r="P539" s="11">
        <v>42059</v>
      </c>
    </row>
    <row r="540" spans="1:16" ht="14.25">
      <c r="A540" s="8">
        <v>2015</v>
      </c>
      <c r="B540" s="9" t="s">
        <v>326</v>
      </c>
      <c r="C540" s="9" t="s">
        <v>327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6</v>
      </c>
      <c r="M540" s="6">
        <v>2021</v>
      </c>
      <c r="N540" s="7">
        <v>15944516</v>
      </c>
      <c r="O540" s="11">
        <v>42059</v>
      </c>
      <c r="P540" s="11">
        <v>42059</v>
      </c>
    </row>
    <row r="541" spans="1:16" ht="14.25">
      <c r="A541" s="8">
        <v>2015</v>
      </c>
      <c r="B541" s="9" t="s">
        <v>326</v>
      </c>
      <c r="C541" s="9" t="s">
        <v>327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5</v>
      </c>
      <c r="M541" s="6">
        <v>2020</v>
      </c>
      <c r="N541" s="7">
        <v>17384516</v>
      </c>
      <c r="O541" s="11">
        <v>42059</v>
      </c>
      <c r="P541" s="11">
        <v>42059</v>
      </c>
    </row>
    <row r="542" spans="1:16" ht="14.25">
      <c r="A542" s="8">
        <v>2015</v>
      </c>
      <c r="B542" s="9" t="s">
        <v>326</v>
      </c>
      <c r="C542" s="9" t="s">
        <v>327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3</v>
      </c>
      <c r="M542" s="6">
        <v>2018</v>
      </c>
      <c r="N542" s="7">
        <v>14906516</v>
      </c>
      <c r="O542" s="11">
        <v>42059</v>
      </c>
      <c r="P542" s="11">
        <v>42059</v>
      </c>
    </row>
    <row r="543" spans="1:16" ht="14.25">
      <c r="A543" s="8">
        <v>2015</v>
      </c>
      <c r="B543" s="9" t="s">
        <v>326</v>
      </c>
      <c r="C543" s="9" t="s">
        <v>327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8</v>
      </c>
      <c r="M543" s="6">
        <v>2023</v>
      </c>
      <c r="N543" s="7">
        <v>3584516</v>
      </c>
      <c r="O543" s="11">
        <v>42059</v>
      </c>
      <c r="P543" s="11">
        <v>42059</v>
      </c>
    </row>
    <row r="544" spans="1:16" ht="14.25">
      <c r="A544" s="8">
        <v>2015</v>
      </c>
      <c r="B544" s="9" t="s">
        <v>326</v>
      </c>
      <c r="C544" s="9" t="s">
        <v>327</v>
      </c>
      <c r="D544" s="10">
        <v>3062000</v>
      </c>
      <c r="E544" s="10">
        <v>0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6</v>
      </c>
      <c r="M544" s="6">
        <v>2021</v>
      </c>
      <c r="N544" s="7">
        <v>0</v>
      </c>
      <c r="O544" s="11">
        <v>42059</v>
      </c>
      <c r="P544" s="11">
        <v>42059</v>
      </c>
    </row>
    <row r="545" spans="1:16" ht="14.25">
      <c r="A545" s="8">
        <v>2015</v>
      </c>
      <c r="B545" s="9" t="s">
        <v>326</v>
      </c>
      <c r="C545" s="9" t="s">
        <v>327</v>
      </c>
      <c r="D545" s="10">
        <v>3062000</v>
      </c>
      <c r="E545" s="10">
        <v>0</v>
      </c>
      <c r="F545" s="10"/>
      <c r="G545" s="10">
        <v>840</v>
      </c>
      <c r="H545" s="10">
        <v>13.5</v>
      </c>
      <c r="I545" s="10"/>
      <c r="J545" s="10" t="s">
        <v>110</v>
      </c>
      <c r="K545" s="10" t="b">
        <v>1</v>
      </c>
      <c r="L545" s="10">
        <v>4</v>
      </c>
      <c r="M545" s="6">
        <v>2019</v>
      </c>
      <c r="N545" s="7">
        <v>0</v>
      </c>
      <c r="O545" s="11">
        <v>42059</v>
      </c>
      <c r="P545" s="11">
        <v>42059</v>
      </c>
    </row>
    <row r="546" spans="1:16" ht="14.25">
      <c r="A546" s="8">
        <v>2015</v>
      </c>
      <c r="B546" s="9" t="s">
        <v>326</v>
      </c>
      <c r="C546" s="9" t="s">
        <v>327</v>
      </c>
      <c r="D546" s="10">
        <v>3062000</v>
      </c>
      <c r="E546" s="10">
        <v>0</v>
      </c>
      <c r="F546" s="10"/>
      <c r="G546" s="10">
        <v>840</v>
      </c>
      <c r="H546" s="10">
        <v>13.5</v>
      </c>
      <c r="I546" s="10"/>
      <c r="J546" s="10" t="s">
        <v>110</v>
      </c>
      <c r="K546" s="10" t="b">
        <v>1</v>
      </c>
      <c r="L546" s="10">
        <v>10</v>
      </c>
      <c r="M546" s="6">
        <v>2025</v>
      </c>
      <c r="N546" s="7">
        <v>0</v>
      </c>
      <c r="O546" s="11">
        <v>42059</v>
      </c>
      <c r="P546" s="11">
        <v>42059</v>
      </c>
    </row>
    <row r="547" spans="1:16" ht="14.25">
      <c r="A547" s="8">
        <v>2015</v>
      </c>
      <c r="B547" s="9" t="s">
        <v>326</v>
      </c>
      <c r="C547" s="9" t="s">
        <v>327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5</v>
      </c>
      <c r="M547" s="6">
        <v>2020</v>
      </c>
      <c r="N547" s="7">
        <v>0</v>
      </c>
      <c r="O547" s="11">
        <v>42059</v>
      </c>
      <c r="P547" s="11">
        <v>42059</v>
      </c>
    </row>
    <row r="548" spans="1:16" ht="14.25">
      <c r="A548" s="8">
        <v>2015</v>
      </c>
      <c r="B548" s="9" t="s">
        <v>326</v>
      </c>
      <c r="C548" s="9" t="s">
        <v>327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11</v>
      </c>
      <c r="M548" s="6">
        <v>2026</v>
      </c>
      <c r="N548" s="7">
        <v>0</v>
      </c>
      <c r="O548" s="11">
        <v>42059</v>
      </c>
      <c r="P548" s="11">
        <v>42059</v>
      </c>
    </row>
    <row r="549" spans="1:16" ht="14.25">
      <c r="A549" s="8">
        <v>2015</v>
      </c>
      <c r="B549" s="9" t="s">
        <v>326</v>
      </c>
      <c r="C549" s="9" t="s">
        <v>327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7</v>
      </c>
      <c r="M549" s="6">
        <v>2022</v>
      </c>
      <c r="N549" s="7">
        <v>0</v>
      </c>
      <c r="O549" s="11">
        <v>42059</v>
      </c>
      <c r="P549" s="11">
        <v>42059</v>
      </c>
    </row>
    <row r="550" spans="1:16" ht="14.25">
      <c r="A550" s="8">
        <v>2015</v>
      </c>
      <c r="B550" s="9" t="s">
        <v>326</v>
      </c>
      <c r="C550" s="9" t="s">
        <v>327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8</v>
      </c>
      <c r="M550" s="6">
        <v>2023</v>
      </c>
      <c r="N550" s="7">
        <v>0</v>
      </c>
      <c r="O550" s="11">
        <v>42059</v>
      </c>
      <c r="P550" s="11">
        <v>42059</v>
      </c>
    </row>
    <row r="551" spans="1:16" ht="14.25">
      <c r="A551" s="8">
        <v>2015</v>
      </c>
      <c r="B551" s="9" t="s">
        <v>326</v>
      </c>
      <c r="C551" s="9" t="s">
        <v>327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9</v>
      </c>
      <c r="M551" s="6">
        <v>2024</v>
      </c>
      <c r="N551" s="7">
        <v>0</v>
      </c>
      <c r="O551" s="11">
        <v>42059</v>
      </c>
      <c r="P551" s="11">
        <v>42059</v>
      </c>
    </row>
    <row r="552" spans="1:16" ht="14.25">
      <c r="A552" s="8">
        <v>2015</v>
      </c>
      <c r="B552" s="9" t="s">
        <v>326</v>
      </c>
      <c r="C552" s="9" t="s">
        <v>327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3</v>
      </c>
      <c r="M552" s="6">
        <v>2018</v>
      </c>
      <c r="N552" s="7">
        <v>0</v>
      </c>
      <c r="O552" s="11">
        <v>42059</v>
      </c>
      <c r="P552" s="11">
        <v>42059</v>
      </c>
    </row>
    <row r="553" spans="1:16" ht="14.25">
      <c r="A553" s="8">
        <v>2015</v>
      </c>
      <c r="B553" s="9" t="s">
        <v>326</v>
      </c>
      <c r="C553" s="9" t="s">
        <v>327</v>
      </c>
      <c r="D553" s="10">
        <v>3062000</v>
      </c>
      <c r="E553" s="10">
        <v>0</v>
      </c>
      <c r="F553" s="10"/>
      <c r="G553" s="10">
        <v>840</v>
      </c>
      <c r="H553" s="10">
        <v>13.5</v>
      </c>
      <c r="I553" s="10"/>
      <c r="J553" s="10" t="s">
        <v>110</v>
      </c>
      <c r="K553" s="10" t="b">
        <v>1</v>
      </c>
      <c r="L553" s="10">
        <v>2</v>
      </c>
      <c r="M553" s="6">
        <v>2017</v>
      </c>
      <c r="N553" s="7">
        <v>0</v>
      </c>
      <c r="O553" s="11">
        <v>42059</v>
      </c>
      <c r="P553" s="11">
        <v>42059</v>
      </c>
    </row>
    <row r="554" spans="1:16" ht="14.25">
      <c r="A554" s="8">
        <v>2015</v>
      </c>
      <c r="B554" s="9" t="s">
        <v>326</v>
      </c>
      <c r="C554" s="9" t="s">
        <v>327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0</v>
      </c>
      <c r="M554" s="6">
        <v>2015</v>
      </c>
      <c r="N554" s="7">
        <v>0</v>
      </c>
      <c r="O554" s="11">
        <v>42059</v>
      </c>
      <c r="P554" s="11">
        <v>42059</v>
      </c>
    </row>
    <row r="555" spans="1:16" ht="14.25">
      <c r="A555" s="8">
        <v>2015</v>
      </c>
      <c r="B555" s="9" t="s">
        <v>326</v>
      </c>
      <c r="C555" s="9" t="s">
        <v>327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1</v>
      </c>
      <c r="M555" s="6">
        <v>2016</v>
      </c>
      <c r="N555" s="7">
        <v>0</v>
      </c>
      <c r="O555" s="11">
        <v>42059</v>
      </c>
      <c r="P555" s="11">
        <v>42059</v>
      </c>
    </row>
    <row r="556" spans="1:16" ht="14.25">
      <c r="A556" s="8">
        <v>2015</v>
      </c>
      <c r="B556" s="9" t="s">
        <v>326</v>
      </c>
      <c r="C556" s="9" t="s">
        <v>327</v>
      </c>
      <c r="D556" s="10">
        <v>3062000</v>
      </c>
      <c r="E556" s="10">
        <v>0</v>
      </c>
      <c r="F556" s="10"/>
      <c r="G556" s="10">
        <v>870</v>
      </c>
      <c r="H556" s="10">
        <v>14</v>
      </c>
      <c r="I556" s="10"/>
      <c r="J556" s="10" t="s">
        <v>113</v>
      </c>
      <c r="K556" s="10" t="b">
        <v>1</v>
      </c>
      <c r="L556" s="10">
        <v>7</v>
      </c>
      <c r="M556" s="6">
        <v>2022</v>
      </c>
      <c r="N556" s="7">
        <v>0</v>
      </c>
      <c r="O556" s="11">
        <v>42059</v>
      </c>
      <c r="P556" s="11">
        <v>42059</v>
      </c>
    </row>
    <row r="557" spans="1:16" ht="14.25">
      <c r="A557" s="8">
        <v>2015</v>
      </c>
      <c r="B557" s="9" t="s">
        <v>326</v>
      </c>
      <c r="C557" s="9" t="s">
        <v>327</v>
      </c>
      <c r="D557" s="10">
        <v>3062000</v>
      </c>
      <c r="E557" s="10">
        <v>0</v>
      </c>
      <c r="F557" s="10"/>
      <c r="G557" s="10">
        <v>870</v>
      </c>
      <c r="H557" s="10">
        <v>14</v>
      </c>
      <c r="I557" s="10"/>
      <c r="J557" s="10" t="s">
        <v>113</v>
      </c>
      <c r="K557" s="10" t="b">
        <v>1</v>
      </c>
      <c r="L557" s="10">
        <v>4</v>
      </c>
      <c r="M557" s="6">
        <v>2019</v>
      </c>
      <c r="N557" s="7">
        <v>0</v>
      </c>
      <c r="O557" s="11">
        <v>42059</v>
      </c>
      <c r="P557" s="11">
        <v>42059</v>
      </c>
    </row>
    <row r="558" spans="1:16" ht="14.25">
      <c r="A558" s="8">
        <v>2015</v>
      </c>
      <c r="B558" s="9" t="s">
        <v>326</v>
      </c>
      <c r="C558" s="9" t="s">
        <v>327</v>
      </c>
      <c r="D558" s="10">
        <v>3062000</v>
      </c>
      <c r="E558" s="10">
        <v>0</v>
      </c>
      <c r="F558" s="10"/>
      <c r="G558" s="10">
        <v>870</v>
      </c>
      <c r="H558" s="10">
        <v>14</v>
      </c>
      <c r="I558" s="10"/>
      <c r="J558" s="10" t="s">
        <v>113</v>
      </c>
      <c r="K558" s="10" t="b">
        <v>1</v>
      </c>
      <c r="L558" s="10">
        <v>10</v>
      </c>
      <c r="M558" s="6">
        <v>2025</v>
      </c>
      <c r="N558" s="7">
        <v>0</v>
      </c>
      <c r="O558" s="11">
        <v>42059</v>
      </c>
      <c r="P558" s="11">
        <v>42059</v>
      </c>
    </row>
    <row r="559" spans="1:16" ht="14.25">
      <c r="A559" s="8">
        <v>2015</v>
      </c>
      <c r="B559" s="9" t="s">
        <v>326</v>
      </c>
      <c r="C559" s="9" t="s">
        <v>327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1</v>
      </c>
      <c r="M559" s="6">
        <v>2016</v>
      </c>
      <c r="N559" s="7">
        <v>0</v>
      </c>
      <c r="O559" s="11">
        <v>42059</v>
      </c>
      <c r="P559" s="11">
        <v>42059</v>
      </c>
    </row>
    <row r="560" spans="1:16" ht="14.25">
      <c r="A560" s="8">
        <v>2015</v>
      </c>
      <c r="B560" s="9" t="s">
        <v>326</v>
      </c>
      <c r="C560" s="9" t="s">
        <v>327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9</v>
      </c>
      <c r="M560" s="6">
        <v>2024</v>
      </c>
      <c r="N560" s="7">
        <v>0</v>
      </c>
      <c r="O560" s="11">
        <v>42059</v>
      </c>
      <c r="P560" s="11">
        <v>42059</v>
      </c>
    </row>
    <row r="561" spans="1:16" ht="14.25">
      <c r="A561" s="8">
        <v>2015</v>
      </c>
      <c r="B561" s="9" t="s">
        <v>326</v>
      </c>
      <c r="C561" s="9" t="s">
        <v>327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8</v>
      </c>
      <c r="M561" s="6">
        <v>2023</v>
      </c>
      <c r="N561" s="7">
        <v>0</v>
      </c>
      <c r="O561" s="11">
        <v>42059</v>
      </c>
      <c r="P561" s="11">
        <v>42059</v>
      </c>
    </row>
    <row r="562" spans="1:16" ht="14.25">
      <c r="A562" s="8">
        <v>2015</v>
      </c>
      <c r="B562" s="9" t="s">
        <v>326</v>
      </c>
      <c r="C562" s="9" t="s">
        <v>327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2</v>
      </c>
      <c r="M562" s="6">
        <v>2017</v>
      </c>
      <c r="N562" s="7">
        <v>0</v>
      </c>
      <c r="O562" s="11">
        <v>42059</v>
      </c>
      <c r="P562" s="11">
        <v>42059</v>
      </c>
    </row>
    <row r="563" spans="1:16" ht="14.25">
      <c r="A563" s="8">
        <v>2015</v>
      </c>
      <c r="B563" s="9" t="s">
        <v>326</v>
      </c>
      <c r="C563" s="9" t="s">
        <v>327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0</v>
      </c>
      <c r="M563" s="6">
        <v>2015</v>
      </c>
      <c r="N563" s="7">
        <v>0</v>
      </c>
      <c r="O563" s="11">
        <v>42059</v>
      </c>
      <c r="P563" s="11">
        <v>42059</v>
      </c>
    </row>
    <row r="564" spans="1:16" ht="14.25">
      <c r="A564" s="8">
        <v>2015</v>
      </c>
      <c r="B564" s="9" t="s">
        <v>326</v>
      </c>
      <c r="C564" s="9" t="s">
        <v>327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11</v>
      </c>
      <c r="M564" s="6">
        <v>2026</v>
      </c>
      <c r="N564" s="7">
        <v>0</v>
      </c>
      <c r="O564" s="11">
        <v>42059</v>
      </c>
      <c r="P564" s="11">
        <v>42059</v>
      </c>
    </row>
    <row r="565" spans="1:16" ht="14.25">
      <c r="A565" s="8">
        <v>2015</v>
      </c>
      <c r="B565" s="9" t="s">
        <v>326</v>
      </c>
      <c r="C565" s="9" t="s">
        <v>327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5</v>
      </c>
      <c r="M565" s="6">
        <v>2020</v>
      </c>
      <c r="N565" s="7">
        <v>0</v>
      </c>
      <c r="O565" s="11">
        <v>42059</v>
      </c>
      <c r="P565" s="11">
        <v>42059</v>
      </c>
    </row>
    <row r="566" spans="1:16" ht="14.25">
      <c r="A566" s="8">
        <v>2015</v>
      </c>
      <c r="B566" s="9" t="s">
        <v>326</v>
      </c>
      <c r="C566" s="9" t="s">
        <v>327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3</v>
      </c>
      <c r="M566" s="6">
        <v>2018</v>
      </c>
      <c r="N566" s="7">
        <v>0</v>
      </c>
      <c r="O566" s="11">
        <v>42059</v>
      </c>
      <c r="P566" s="11">
        <v>42059</v>
      </c>
    </row>
    <row r="567" spans="1:16" ht="14.25">
      <c r="A567" s="8">
        <v>2015</v>
      </c>
      <c r="B567" s="9" t="s">
        <v>326</v>
      </c>
      <c r="C567" s="9" t="s">
        <v>327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6</v>
      </c>
      <c r="M567" s="6">
        <v>2021</v>
      </c>
      <c r="N567" s="7">
        <v>0</v>
      </c>
      <c r="O567" s="11">
        <v>42059</v>
      </c>
      <c r="P567" s="11">
        <v>42059</v>
      </c>
    </row>
    <row r="568" spans="1:16" ht="14.25">
      <c r="A568" s="8">
        <v>2015</v>
      </c>
      <c r="B568" s="9" t="s">
        <v>326</v>
      </c>
      <c r="C568" s="9" t="s">
        <v>327</v>
      </c>
      <c r="D568" s="10">
        <v>3062000</v>
      </c>
      <c r="E568" s="10">
        <v>0</v>
      </c>
      <c r="F568" s="10"/>
      <c r="G568" s="10">
        <v>430</v>
      </c>
      <c r="H568" s="10">
        <v>8.2</v>
      </c>
      <c r="I568" s="10" t="s">
        <v>221</v>
      </c>
      <c r="J568" s="10" t="s">
        <v>222</v>
      </c>
      <c r="K568" s="10" t="b">
        <v>0</v>
      </c>
      <c r="L568" s="10">
        <v>5</v>
      </c>
      <c r="M568" s="6">
        <v>2020</v>
      </c>
      <c r="N568" s="7">
        <v>45382564</v>
      </c>
      <c r="O568" s="11">
        <v>42059</v>
      </c>
      <c r="P568" s="11">
        <v>42059</v>
      </c>
    </row>
    <row r="569" spans="1:16" ht="14.25">
      <c r="A569" s="8">
        <v>2015</v>
      </c>
      <c r="B569" s="9" t="s">
        <v>326</v>
      </c>
      <c r="C569" s="9" t="s">
        <v>327</v>
      </c>
      <c r="D569" s="10">
        <v>3062000</v>
      </c>
      <c r="E569" s="10">
        <v>0</v>
      </c>
      <c r="F569" s="10"/>
      <c r="G569" s="10">
        <v>430</v>
      </c>
      <c r="H569" s="10">
        <v>8.2</v>
      </c>
      <c r="I569" s="10" t="s">
        <v>221</v>
      </c>
      <c r="J569" s="10" t="s">
        <v>222</v>
      </c>
      <c r="K569" s="10" t="b">
        <v>0</v>
      </c>
      <c r="L569" s="10">
        <v>9</v>
      </c>
      <c r="M569" s="6">
        <v>2024</v>
      </c>
      <c r="N569" s="7">
        <v>45382564</v>
      </c>
      <c r="O569" s="11">
        <v>42059</v>
      </c>
      <c r="P569" s="11">
        <v>42059</v>
      </c>
    </row>
    <row r="570" spans="1:16" ht="14.25">
      <c r="A570" s="8">
        <v>2015</v>
      </c>
      <c r="B570" s="9" t="s">
        <v>326</v>
      </c>
      <c r="C570" s="9" t="s">
        <v>327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3</v>
      </c>
      <c r="M570" s="6">
        <v>2018</v>
      </c>
      <c r="N570" s="7">
        <v>45382564</v>
      </c>
      <c r="O570" s="11">
        <v>42059</v>
      </c>
      <c r="P570" s="11">
        <v>42059</v>
      </c>
    </row>
    <row r="571" spans="1:16" ht="14.25">
      <c r="A571" s="8">
        <v>2015</v>
      </c>
      <c r="B571" s="9" t="s">
        <v>326</v>
      </c>
      <c r="C571" s="9" t="s">
        <v>327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11</v>
      </c>
      <c r="M571" s="6">
        <v>2026</v>
      </c>
      <c r="N571" s="7">
        <v>45382564</v>
      </c>
      <c r="O571" s="11">
        <v>42059</v>
      </c>
      <c r="P571" s="11">
        <v>42059</v>
      </c>
    </row>
    <row r="572" spans="1:16" ht="14.25">
      <c r="A572" s="8">
        <v>2015</v>
      </c>
      <c r="B572" s="9" t="s">
        <v>326</v>
      </c>
      <c r="C572" s="9" t="s">
        <v>327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0</v>
      </c>
      <c r="M572" s="6">
        <v>2015</v>
      </c>
      <c r="N572" s="7">
        <v>27107080.73</v>
      </c>
      <c r="O572" s="11">
        <v>42059</v>
      </c>
      <c r="P572" s="11">
        <v>42059</v>
      </c>
    </row>
    <row r="573" spans="1:16" ht="14.25">
      <c r="A573" s="8">
        <v>2015</v>
      </c>
      <c r="B573" s="9" t="s">
        <v>326</v>
      </c>
      <c r="C573" s="9" t="s">
        <v>327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2</v>
      </c>
      <c r="M573" s="6">
        <v>2017</v>
      </c>
      <c r="N573" s="7">
        <v>40964566</v>
      </c>
      <c r="O573" s="11">
        <v>42059</v>
      </c>
      <c r="P573" s="11">
        <v>42059</v>
      </c>
    </row>
    <row r="574" spans="1:16" ht="14.25">
      <c r="A574" s="8">
        <v>2015</v>
      </c>
      <c r="B574" s="9" t="s">
        <v>326</v>
      </c>
      <c r="C574" s="9" t="s">
        <v>327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7</v>
      </c>
      <c r="M574" s="6">
        <v>2022</v>
      </c>
      <c r="N574" s="7">
        <v>45382564</v>
      </c>
      <c r="O574" s="11">
        <v>42059</v>
      </c>
      <c r="P574" s="11">
        <v>42059</v>
      </c>
    </row>
    <row r="575" spans="1:16" ht="14.25">
      <c r="A575" s="8">
        <v>2015</v>
      </c>
      <c r="B575" s="9" t="s">
        <v>326</v>
      </c>
      <c r="C575" s="9" t="s">
        <v>327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1</v>
      </c>
      <c r="M575" s="6">
        <v>2016</v>
      </c>
      <c r="N575" s="7">
        <v>34226106</v>
      </c>
      <c r="O575" s="11">
        <v>42059</v>
      </c>
      <c r="P575" s="11">
        <v>42059</v>
      </c>
    </row>
    <row r="576" spans="1:16" ht="14.25">
      <c r="A576" s="8">
        <v>2015</v>
      </c>
      <c r="B576" s="9" t="s">
        <v>326</v>
      </c>
      <c r="C576" s="9" t="s">
        <v>327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4</v>
      </c>
      <c r="M576" s="6">
        <v>2019</v>
      </c>
      <c r="N576" s="7">
        <v>45382564</v>
      </c>
      <c r="O576" s="11">
        <v>42059</v>
      </c>
      <c r="P576" s="11">
        <v>42059</v>
      </c>
    </row>
    <row r="577" spans="1:16" ht="14.25">
      <c r="A577" s="8">
        <v>2015</v>
      </c>
      <c r="B577" s="9" t="s">
        <v>326</v>
      </c>
      <c r="C577" s="9" t="s">
        <v>327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6</v>
      </c>
      <c r="M577" s="6">
        <v>2021</v>
      </c>
      <c r="N577" s="7">
        <v>45382564</v>
      </c>
      <c r="O577" s="11">
        <v>42059</v>
      </c>
      <c r="P577" s="11">
        <v>42059</v>
      </c>
    </row>
    <row r="578" spans="1:16" ht="14.25">
      <c r="A578" s="8">
        <v>2015</v>
      </c>
      <c r="B578" s="9" t="s">
        <v>326</v>
      </c>
      <c r="C578" s="9" t="s">
        <v>327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10</v>
      </c>
      <c r="M578" s="6">
        <v>2025</v>
      </c>
      <c r="N578" s="7">
        <v>45382564</v>
      </c>
      <c r="O578" s="11">
        <v>42059</v>
      </c>
      <c r="P578" s="11">
        <v>42059</v>
      </c>
    </row>
    <row r="579" spans="1:16" ht="14.25">
      <c r="A579" s="8">
        <v>2015</v>
      </c>
      <c r="B579" s="9" t="s">
        <v>326</v>
      </c>
      <c r="C579" s="9" t="s">
        <v>327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8</v>
      </c>
      <c r="M579" s="6">
        <v>2023</v>
      </c>
      <c r="N579" s="7">
        <v>45382564</v>
      </c>
      <c r="O579" s="11">
        <v>42059</v>
      </c>
      <c r="P579" s="11">
        <v>42059</v>
      </c>
    </row>
    <row r="580" spans="1:16" ht="14.25">
      <c r="A580" s="8">
        <v>2015</v>
      </c>
      <c r="B580" s="9" t="s">
        <v>326</v>
      </c>
      <c r="C580" s="9" t="s">
        <v>327</v>
      </c>
      <c r="D580" s="10">
        <v>3062000</v>
      </c>
      <c r="E580" s="10">
        <v>0</v>
      </c>
      <c r="F580" s="10"/>
      <c r="G580" s="10">
        <v>270</v>
      </c>
      <c r="H580" s="10" t="s">
        <v>60</v>
      </c>
      <c r="I580" s="10"/>
      <c r="J580" s="10" t="s">
        <v>58</v>
      </c>
      <c r="K580" s="10" t="b">
        <v>1</v>
      </c>
      <c r="L580" s="10">
        <v>10</v>
      </c>
      <c r="M580" s="6">
        <v>2025</v>
      </c>
      <c r="N580" s="7">
        <v>0</v>
      </c>
      <c r="O580" s="11">
        <v>42059</v>
      </c>
      <c r="P580" s="11">
        <v>42059</v>
      </c>
    </row>
    <row r="581" spans="1:16" ht="14.25">
      <c r="A581" s="8">
        <v>2015</v>
      </c>
      <c r="B581" s="9" t="s">
        <v>326</v>
      </c>
      <c r="C581" s="9" t="s">
        <v>327</v>
      </c>
      <c r="D581" s="10">
        <v>3062000</v>
      </c>
      <c r="E581" s="10">
        <v>0</v>
      </c>
      <c r="F581" s="10"/>
      <c r="G581" s="10">
        <v>270</v>
      </c>
      <c r="H581" s="10" t="s">
        <v>60</v>
      </c>
      <c r="I581" s="10"/>
      <c r="J581" s="10" t="s">
        <v>58</v>
      </c>
      <c r="K581" s="10" t="b">
        <v>1</v>
      </c>
      <c r="L581" s="10">
        <v>6</v>
      </c>
      <c r="M581" s="6">
        <v>2021</v>
      </c>
      <c r="N581" s="7">
        <v>0</v>
      </c>
      <c r="O581" s="11">
        <v>42059</v>
      </c>
      <c r="P581" s="11">
        <v>42059</v>
      </c>
    </row>
    <row r="582" spans="1:16" ht="14.25">
      <c r="A582" s="8">
        <v>2015</v>
      </c>
      <c r="B582" s="9" t="s">
        <v>326</v>
      </c>
      <c r="C582" s="9" t="s">
        <v>327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0</v>
      </c>
      <c r="M582" s="6">
        <v>2015</v>
      </c>
      <c r="N582" s="7">
        <v>0</v>
      </c>
      <c r="O582" s="11">
        <v>42059</v>
      </c>
      <c r="P582" s="11">
        <v>42059</v>
      </c>
    </row>
    <row r="583" spans="1:16" ht="14.25">
      <c r="A583" s="8">
        <v>2015</v>
      </c>
      <c r="B583" s="9" t="s">
        <v>326</v>
      </c>
      <c r="C583" s="9" t="s">
        <v>327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4</v>
      </c>
      <c r="M583" s="6">
        <v>2019</v>
      </c>
      <c r="N583" s="7">
        <v>0</v>
      </c>
      <c r="O583" s="11">
        <v>42059</v>
      </c>
      <c r="P583" s="11">
        <v>42059</v>
      </c>
    </row>
    <row r="584" spans="1:16" ht="14.25">
      <c r="A584" s="8">
        <v>2015</v>
      </c>
      <c r="B584" s="9" t="s">
        <v>326</v>
      </c>
      <c r="C584" s="9" t="s">
        <v>327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2</v>
      </c>
      <c r="M584" s="6">
        <v>2017</v>
      </c>
      <c r="N584" s="7">
        <v>0</v>
      </c>
      <c r="O584" s="11">
        <v>42059</v>
      </c>
      <c r="P584" s="11">
        <v>42059</v>
      </c>
    </row>
    <row r="585" spans="1:16" ht="14.25">
      <c r="A585" s="8">
        <v>2015</v>
      </c>
      <c r="B585" s="9" t="s">
        <v>326</v>
      </c>
      <c r="C585" s="9" t="s">
        <v>327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9</v>
      </c>
      <c r="M585" s="6">
        <v>2024</v>
      </c>
      <c r="N585" s="7">
        <v>0</v>
      </c>
      <c r="O585" s="11">
        <v>42059</v>
      </c>
      <c r="P585" s="11">
        <v>42059</v>
      </c>
    </row>
    <row r="586" spans="1:16" ht="14.25">
      <c r="A586" s="8">
        <v>2015</v>
      </c>
      <c r="B586" s="9" t="s">
        <v>326</v>
      </c>
      <c r="C586" s="9" t="s">
        <v>327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11</v>
      </c>
      <c r="M586" s="6">
        <v>2026</v>
      </c>
      <c r="N586" s="7">
        <v>0</v>
      </c>
      <c r="O586" s="11">
        <v>42059</v>
      </c>
      <c r="P586" s="11">
        <v>42059</v>
      </c>
    </row>
    <row r="587" spans="1:16" ht="14.25">
      <c r="A587" s="8">
        <v>2015</v>
      </c>
      <c r="B587" s="9" t="s">
        <v>326</v>
      </c>
      <c r="C587" s="9" t="s">
        <v>327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8</v>
      </c>
      <c r="M587" s="6">
        <v>2023</v>
      </c>
      <c r="N587" s="7">
        <v>0</v>
      </c>
      <c r="O587" s="11">
        <v>42059</v>
      </c>
      <c r="P587" s="11">
        <v>42059</v>
      </c>
    </row>
    <row r="588" spans="1:16" ht="14.25">
      <c r="A588" s="8">
        <v>2015</v>
      </c>
      <c r="B588" s="9" t="s">
        <v>326</v>
      </c>
      <c r="C588" s="9" t="s">
        <v>327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1</v>
      </c>
      <c r="M588" s="6">
        <v>2016</v>
      </c>
      <c r="N588" s="7">
        <v>0</v>
      </c>
      <c r="O588" s="11">
        <v>42059</v>
      </c>
      <c r="P588" s="11">
        <v>42059</v>
      </c>
    </row>
    <row r="589" spans="1:16" ht="14.25">
      <c r="A589" s="8">
        <v>2015</v>
      </c>
      <c r="B589" s="9" t="s">
        <v>326</v>
      </c>
      <c r="C589" s="9" t="s">
        <v>327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3</v>
      </c>
      <c r="M589" s="6">
        <v>2018</v>
      </c>
      <c r="N589" s="7">
        <v>0</v>
      </c>
      <c r="O589" s="11">
        <v>42059</v>
      </c>
      <c r="P589" s="11">
        <v>42059</v>
      </c>
    </row>
    <row r="590" spans="1:16" ht="14.25">
      <c r="A590" s="8">
        <v>2015</v>
      </c>
      <c r="B590" s="9" t="s">
        <v>326</v>
      </c>
      <c r="C590" s="9" t="s">
        <v>327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5</v>
      </c>
      <c r="M590" s="6">
        <v>2020</v>
      </c>
      <c r="N590" s="7">
        <v>0</v>
      </c>
      <c r="O590" s="11">
        <v>42059</v>
      </c>
      <c r="P590" s="11">
        <v>42059</v>
      </c>
    </row>
    <row r="591" spans="1:16" ht="14.25">
      <c r="A591" s="8">
        <v>2015</v>
      </c>
      <c r="B591" s="9" t="s">
        <v>326</v>
      </c>
      <c r="C591" s="9" t="s">
        <v>327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7</v>
      </c>
      <c r="M591" s="6">
        <v>2022</v>
      </c>
      <c r="N591" s="7">
        <v>0</v>
      </c>
      <c r="O591" s="11">
        <v>42059</v>
      </c>
      <c r="P591" s="11">
        <v>42059</v>
      </c>
    </row>
    <row r="592" spans="1:16" ht="14.25">
      <c r="A592" s="8">
        <v>2015</v>
      </c>
      <c r="B592" s="9" t="s">
        <v>326</v>
      </c>
      <c r="C592" s="9" t="s">
        <v>327</v>
      </c>
      <c r="D592" s="10">
        <v>3062000</v>
      </c>
      <c r="E592" s="10">
        <v>0</v>
      </c>
      <c r="F592" s="10"/>
      <c r="G592" s="10">
        <v>70</v>
      </c>
      <c r="H592" s="10" t="s">
        <v>36</v>
      </c>
      <c r="I592" s="10"/>
      <c r="J592" s="10" t="s">
        <v>37</v>
      </c>
      <c r="K592" s="10" t="b">
        <v>1</v>
      </c>
      <c r="L592" s="10">
        <v>9</v>
      </c>
      <c r="M592" s="6">
        <v>2024</v>
      </c>
      <c r="N592" s="7">
        <v>0</v>
      </c>
      <c r="O592" s="11">
        <v>42059</v>
      </c>
      <c r="P592" s="11">
        <v>42059</v>
      </c>
    </row>
    <row r="593" spans="1:16" ht="14.25">
      <c r="A593" s="8">
        <v>2015</v>
      </c>
      <c r="B593" s="9" t="s">
        <v>326</v>
      </c>
      <c r="C593" s="9" t="s">
        <v>327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10</v>
      </c>
      <c r="M593" s="6">
        <v>2025</v>
      </c>
      <c r="N593" s="7">
        <v>0</v>
      </c>
      <c r="O593" s="11">
        <v>42059</v>
      </c>
      <c r="P593" s="11">
        <v>42059</v>
      </c>
    </row>
    <row r="594" spans="1:16" ht="14.25">
      <c r="A594" s="8">
        <v>2015</v>
      </c>
      <c r="B594" s="9" t="s">
        <v>326</v>
      </c>
      <c r="C594" s="9" t="s">
        <v>327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6</v>
      </c>
      <c r="M594" s="6">
        <v>2021</v>
      </c>
      <c r="N594" s="7">
        <v>0</v>
      </c>
      <c r="O594" s="11">
        <v>42059</v>
      </c>
      <c r="P594" s="11">
        <v>42059</v>
      </c>
    </row>
    <row r="595" spans="1:16" ht="14.25">
      <c r="A595" s="8">
        <v>2015</v>
      </c>
      <c r="B595" s="9" t="s">
        <v>326</v>
      </c>
      <c r="C595" s="9" t="s">
        <v>327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1</v>
      </c>
      <c r="M595" s="6">
        <v>2016</v>
      </c>
      <c r="N595" s="7">
        <v>117192141</v>
      </c>
      <c r="O595" s="11">
        <v>42059</v>
      </c>
      <c r="P595" s="11">
        <v>42059</v>
      </c>
    </row>
    <row r="596" spans="1:16" ht="14.25">
      <c r="A596" s="8">
        <v>2015</v>
      </c>
      <c r="B596" s="9" t="s">
        <v>326</v>
      </c>
      <c r="C596" s="9" t="s">
        <v>327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3</v>
      </c>
      <c r="M596" s="6">
        <v>2018</v>
      </c>
      <c r="N596" s="7">
        <v>121449029</v>
      </c>
      <c r="O596" s="11">
        <v>42059</v>
      </c>
      <c r="P596" s="11">
        <v>42059</v>
      </c>
    </row>
    <row r="597" spans="1:16" ht="14.25">
      <c r="A597" s="8">
        <v>2015</v>
      </c>
      <c r="B597" s="9" t="s">
        <v>326</v>
      </c>
      <c r="C597" s="9" t="s">
        <v>327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5</v>
      </c>
      <c r="M597" s="6">
        <v>2020</v>
      </c>
      <c r="N597" s="7">
        <v>0</v>
      </c>
      <c r="O597" s="11">
        <v>42059</v>
      </c>
      <c r="P597" s="11">
        <v>42059</v>
      </c>
    </row>
    <row r="598" spans="1:16" ht="14.25">
      <c r="A598" s="8">
        <v>2015</v>
      </c>
      <c r="B598" s="9" t="s">
        <v>326</v>
      </c>
      <c r="C598" s="9" t="s">
        <v>327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0</v>
      </c>
      <c r="M598" s="6">
        <v>2015</v>
      </c>
      <c r="N598" s="7">
        <v>115119982</v>
      </c>
      <c r="O598" s="11">
        <v>42059</v>
      </c>
      <c r="P598" s="11">
        <v>42059</v>
      </c>
    </row>
    <row r="599" spans="1:16" ht="14.25">
      <c r="A599" s="8">
        <v>2015</v>
      </c>
      <c r="B599" s="9" t="s">
        <v>326</v>
      </c>
      <c r="C599" s="9" t="s">
        <v>327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7</v>
      </c>
      <c r="M599" s="6">
        <v>2022</v>
      </c>
      <c r="N599" s="7">
        <v>0</v>
      </c>
      <c r="O599" s="11">
        <v>42059</v>
      </c>
      <c r="P599" s="11">
        <v>42059</v>
      </c>
    </row>
    <row r="600" spans="1:16" ht="14.25">
      <c r="A600" s="8">
        <v>2015</v>
      </c>
      <c r="B600" s="9" t="s">
        <v>326</v>
      </c>
      <c r="C600" s="9" t="s">
        <v>327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2</v>
      </c>
      <c r="M600" s="6">
        <v>2017</v>
      </c>
      <c r="N600" s="7">
        <v>119301600</v>
      </c>
      <c r="O600" s="11">
        <v>42059</v>
      </c>
      <c r="P600" s="11">
        <v>42059</v>
      </c>
    </row>
    <row r="601" spans="1:16" ht="14.25">
      <c r="A601" s="8">
        <v>2015</v>
      </c>
      <c r="B601" s="9" t="s">
        <v>326</v>
      </c>
      <c r="C601" s="9" t="s">
        <v>327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8</v>
      </c>
      <c r="M601" s="6">
        <v>2023</v>
      </c>
      <c r="N601" s="7">
        <v>0</v>
      </c>
      <c r="O601" s="11">
        <v>42059</v>
      </c>
      <c r="P601" s="11">
        <v>42059</v>
      </c>
    </row>
    <row r="602" spans="1:16" ht="14.25">
      <c r="A602" s="8">
        <v>2015</v>
      </c>
      <c r="B602" s="9" t="s">
        <v>326</v>
      </c>
      <c r="C602" s="9" t="s">
        <v>327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4</v>
      </c>
      <c r="M602" s="6">
        <v>2019</v>
      </c>
      <c r="N602" s="7">
        <v>0</v>
      </c>
      <c r="O602" s="11">
        <v>42059</v>
      </c>
      <c r="P602" s="11">
        <v>42059</v>
      </c>
    </row>
    <row r="603" spans="1:16" ht="14.25">
      <c r="A603" s="8">
        <v>2015</v>
      </c>
      <c r="B603" s="9" t="s">
        <v>326</v>
      </c>
      <c r="C603" s="9" t="s">
        <v>327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11</v>
      </c>
      <c r="M603" s="6">
        <v>2026</v>
      </c>
      <c r="N603" s="7">
        <v>0</v>
      </c>
      <c r="O603" s="11">
        <v>42059</v>
      </c>
      <c r="P603" s="11">
        <v>42059</v>
      </c>
    </row>
    <row r="604" spans="1:16" ht="14.25">
      <c r="A604" s="8">
        <v>2015</v>
      </c>
      <c r="B604" s="9" t="s">
        <v>326</v>
      </c>
      <c r="C604" s="9" t="s">
        <v>327</v>
      </c>
      <c r="D604" s="10">
        <v>3062000</v>
      </c>
      <c r="E604" s="10">
        <v>0</v>
      </c>
      <c r="F604" s="10"/>
      <c r="G604" s="10">
        <v>260</v>
      </c>
      <c r="H604" s="10">
        <v>4.3</v>
      </c>
      <c r="I604" s="10"/>
      <c r="J604" s="10" t="s">
        <v>59</v>
      </c>
      <c r="K604" s="10" t="b">
        <v>1</v>
      </c>
      <c r="L604" s="10">
        <v>5</v>
      </c>
      <c r="M604" s="6">
        <v>2020</v>
      </c>
      <c r="N604" s="7">
        <v>0</v>
      </c>
      <c r="O604" s="11">
        <v>42059</v>
      </c>
      <c r="P604" s="11">
        <v>42059</v>
      </c>
    </row>
    <row r="605" spans="1:16" ht="14.25">
      <c r="A605" s="8">
        <v>2015</v>
      </c>
      <c r="B605" s="9" t="s">
        <v>326</v>
      </c>
      <c r="C605" s="9" t="s">
        <v>327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8</v>
      </c>
      <c r="M605" s="6">
        <v>2023</v>
      </c>
      <c r="N605" s="7">
        <v>0</v>
      </c>
      <c r="O605" s="11">
        <v>42059</v>
      </c>
      <c r="P605" s="11">
        <v>42059</v>
      </c>
    </row>
    <row r="606" spans="1:16" ht="14.25">
      <c r="A606" s="8">
        <v>2015</v>
      </c>
      <c r="B606" s="9" t="s">
        <v>326</v>
      </c>
      <c r="C606" s="9" t="s">
        <v>327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4</v>
      </c>
      <c r="M606" s="6">
        <v>2019</v>
      </c>
      <c r="N606" s="7">
        <v>0</v>
      </c>
      <c r="O606" s="11">
        <v>42059</v>
      </c>
      <c r="P606" s="11">
        <v>42059</v>
      </c>
    </row>
    <row r="607" spans="1:16" ht="14.25">
      <c r="A607" s="8">
        <v>2015</v>
      </c>
      <c r="B607" s="9" t="s">
        <v>326</v>
      </c>
      <c r="C607" s="9" t="s">
        <v>327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9</v>
      </c>
      <c r="M607" s="6">
        <v>2024</v>
      </c>
      <c r="N607" s="7">
        <v>0</v>
      </c>
      <c r="O607" s="11">
        <v>42059</v>
      </c>
      <c r="P607" s="11">
        <v>42059</v>
      </c>
    </row>
    <row r="608" spans="1:16" ht="14.25">
      <c r="A608" s="8">
        <v>2015</v>
      </c>
      <c r="B608" s="9" t="s">
        <v>326</v>
      </c>
      <c r="C608" s="9" t="s">
        <v>327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6</v>
      </c>
      <c r="M608" s="6">
        <v>2021</v>
      </c>
      <c r="N608" s="7">
        <v>0</v>
      </c>
      <c r="O608" s="11">
        <v>42059</v>
      </c>
      <c r="P608" s="11">
        <v>42059</v>
      </c>
    </row>
    <row r="609" spans="1:16" ht="14.25">
      <c r="A609" s="8">
        <v>2015</v>
      </c>
      <c r="B609" s="9" t="s">
        <v>326</v>
      </c>
      <c r="C609" s="9" t="s">
        <v>327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7</v>
      </c>
      <c r="M609" s="6">
        <v>2022</v>
      </c>
      <c r="N609" s="7">
        <v>0</v>
      </c>
      <c r="O609" s="11">
        <v>42059</v>
      </c>
      <c r="P609" s="11">
        <v>42059</v>
      </c>
    </row>
    <row r="610" spans="1:16" ht="14.25">
      <c r="A610" s="8">
        <v>2015</v>
      </c>
      <c r="B610" s="9" t="s">
        <v>326</v>
      </c>
      <c r="C610" s="9" t="s">
        <v>327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2</v>
      </c>
      <c r="M610" s="6">
        <v>2017</v>
      </c>
      <c r="N610" s="7">
        <v>0</v>
      </c>
      <c r="O610" s="11">
        <v>42059</v>
      </c>
      <c r="P610" s="11">
        <v>42059</v>
      </c>
    </row>
    <row r="611" spans="1:16" ht="14.25">
      <c r="A611" s="8">
        <v>2015</v>
      </c>
      <c r="B611" s="9" t="s">
        <v>326</v>
      </c>
      <c r="C611" s="9" t="s">
        <v>327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10</v>
      </c>
      <c r="M611" s="6">
        <v>2025</v>
      </c>
      <c r="N611" s="7">
        <v>0</v>
      </c>
      <c r="O611" s="11">
        <v>42059</v>
      </c>
      <c r="P611" s="11">
        <v>42059</v>
      </c>
    </row>
    <row r="612" spans="1:16" ht="14.25">
      <c r="A612" s="8">
        <v>2015</v>
      </c>
      <c r="B612" s="9" t="s">
        <v>326</v>
      </c>
      <c r="C612" s="9" t="s">
        <v>327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1</v>
      </c>
      <c r="M612" s="6">
        <v>2016</v>
      </c>
      <c r="N612" s="7">
        <v>0</v>
      </c>
      <c r="O612" s="11">
        <v>42059</v>
      </c>
      <c r="P612" s="11">
        <v>42059</v>
      </c>
    </row>
    <row r="613" spans="1:16" ht="14.25">
      <c r="A613" s="8">
        <v>2015</v>
      </c>
      <c r="B613" s="9" t="s">
        <v>326</v>
      </c>
      <c r="C613" s="9" t="s">
        <v>327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11</v>
      </c>
      <c r="M613" s="6">
        <v>2026</v>
      </c>
      <c r="N613" s="7">
        <v>0</v>
      </c>
      <c r="O613" s="11">
        <v>42059</v>
      </c>
      <c r="P613" s="11">
        <v>42059</v>
      </c>
    </row>
    <row r="614" spans="1:16" ht="14.25">
      <c r="A614" s="8">
        <v>2015</v>
      </c>
      <c r="B614" s="9" t="s">
        <v>326</v>
      </c>
      <c r="C614" s="9" t="s">
        <v>327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3</v>
      </c>
      <c r="M614" s="6">
        <v>2018</v>
      </c>
      <c r="N614" s="7">
        <v>0</v>
      </c>
      <c r="O614" s="11">
        <v>42059</v>
      </c>
      <c r="P614" s="11">
        <v>42059</v>
      </c>
    </row>
    <row r="615" spans="1:16" ht="14.25">
      <c r="A615" s="8">
        <v>2015</v>
      </c>
      <c r="B615" s="9" t="s">
        <v>326</v>
      </c>
      <c r="C615" s="9" t="s">
        <v>327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0</v>
      </c>
      <c r="M615" s="6">
        <v>2015</v>
      </c>
      <c r="N615" s="7">
        <v>16225000</v>
      </c>
      <c r="O615" s="11">
        <v>42059</v>
      </c>
      <c r="P615" s="11">
        <v>42059</v>
      </c>
    </row>
    <row r="616" spans="1:16" ht="14.25">
      <c r="A616" s="8">
        <v>2015</v>
      </c>
      <c r="B616" s="9" t="s">
        <v>326</v>
      </c>
      <c r="C616" s="9" t="s">
        <v>327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329</v>
      </c>
      <c r="J616" s="10" t="s">
        <v>22</v>
      </c>
      <c r="K616" s="10" t="b">
        <v>1</v>
      </c>
      <c r="L616" s="10">
        <v>4</v>
      </c>
      <c r="M616" s="6">
        <v>2019</v>
      </c>
      <c r="N616" s="7">
        <v>408851938</v>
      </c>
      <c r="O616" s="11">
        <v>42059</v>
      </c>
      <c r="P616" s="11">
        <v>42059</v>
      </c>
    </row>
    <row r="617" spans="1:16" ht="14.25">
      <c r="A617" s="8">
        <v>2015</v>
      </c>
      <c r="B617" s="9" t="s">
        <v>326</v>
      </c>
      <c r="C617" s="9" t="s">
        <v>327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329</v>
      </c>
      <c r="J617" s="10" t="s">
        <v>22</v>
      </c>
      <c r="K617" s="10" t="b">
        <v>1</v>
      </c>
      <c r="L617" s="10">
        <v>7</v>
      </c>
      <c r="M617" s="6">
        <v>2022</v>
      </c>
      <c r="N617" s="7">
        <v>408851938</v>
      </c>
      <c r="O617" s="11">
        <v>42059</v>
      </c>
      <c r="P617" s="11">
        <v>42059</v>
      </c>
    </row>
    <row r="618" spans="1:16" ht="14.25">
      <c r="A618" s="8">
        <v>2015</v>
      </c>
      <c r="B618" s="9" t="s">
        <v>326</v>
      </c>
      <c r="C618" s="9" t="s">
        <v>327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329</v>
      </c>
      <c r="J618" s="10" t="s">
        <v>22</v>
      </c>
      <c r="K618" s="10" t="b">
        <v>1</v>
      </c>
      <c r="L618" s="10">
        <v>3</v>
      </c>
      <c r="M618" s="6">
        <v>2018</v>
      </c>
      <c r="N618" s="7">
        <v>409851938</v>
      </c>
      <c r="O618" s="11">
        <v>42059</v>
      </c>
      <c r="P618" s="11">
        <v>42059</v>
      </c>
    </row>
    <row r="619" spans="1:16" ht="14.25">
      <c r="A619" s="8">
        <v>2015</v>
      </c>
      <c r="B619" s="9" t="s">
        <v>326</v>
      </c>
      <c r="C619" s="9" t="s">
        <v>327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329</v>
      </c>
      <c r="J619" s="10" t="s">
        <v>22</v>
      </c>
      <c r="K619" s="10" t="b">
        <v>1</v>
      </c>
      <c r="L619" s="10">
        <v>0</v>
      </c>
      <c r="M619" s="6">
        <v>2015</v>
      </c>
      <c r="N619" s="7">
        <v>399498280.3</v>
      </c>
      <c r="O619" s="11">
        <v>42059</v>
      </c>
      <c r="P619" s="11">
        <v>42059</v>
      </c>
    </row>
    <row r="620" spans="1:16" ht="14.25">
      <c r="A620" s="8">
        <v>2015</v>
      </c>
      <c r="B620" s="9" t="s">
        <v>326</v>
      </c>
      <c r="C620" s="9" t="s">
        <v>327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329</v>
      </c>
      <c r="J620" s="10" t="s">
        <v>22</v>
      </c>
      <c r="K620" s="10" t="b">
        <v>1</v>
      </c>
      <c r="L620" s="10">
        <v>2</v>
      </c>
      <c r="M620" s="6">
        <v>2017</v>
      </c>
      <c r="N620" s="7">
        <v>402835233</v>
      </c>
      <c r="O620" s="11">
        <v>42059</v>
      </c>
      <c r="P620" s="11">
        <v>42059</v>
      </c>
    </row>
    <row r="621" spans="1:16" ht="14.25">
      <c r="A621" s="8">
        <v>2015</v>
      </c>
      <c r="B621" s="9" t="s">
        <v>326</v>
      </c>
      <c r="C621" s="9" t="s">
        <v>327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329</v>
      </c>
      <c r="J621" s="10" t="s">
        <v>22</v>
      </c>
      <c r="K621" s="10" t="b">
        <v>1</v>
      </c>
      <c r="L621" s="10">
        <v>5</v>
      </c>
      <c r="M621" s="6">
        <v>2020</v>
      </c>
      <c r="N621" s="7">
        <v>408851938</v>
      </c>
      <c r="O621" s="11">
        <v>42059</v>
      </c>
      <c r="P621" s="11">
        <v>42059</v>
      </c>
    </row>
    <row r="622" spans="1:16" ht="14.25">
      <c r="A622" s="8">
        <v>2015</v>
      </c>
      <c r="B622" s="9" t="s">
        <v>326</v>
      </c>
      <c r="C622" s="9" t="s">
        <v>327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329</v>
      </c>
      <c r="J622" s="10" t="s">
        <v>22</v>
      </c>
      <c r="K622" s="10" t="b">
        <v>1</v>
      </c>
      <c r="L622" s="10">
        <v>6</v>
      </c>
      <c r="M622" s="6">
        <v>2021</v>
      </c>
      <c r="N622" s="7">
        <v>408851938</v>
      </c>
      <c r="O622" s="11">
        <v>42059</v>
      </c>
      <c r="P622" s="11">
        <v>42059</v>
      </c>
    </row>
    <row r="623" spans="1:16" ht="14.25">
      <c r="A623" s="8">
        <v>2015</v>
      </c>
      <c r="B623" s="9" t="s">
        <v>326</v>
      </c>
      <c r="C623" s="9" t="s">
        <v>327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329</v>
      </c>
      <c r="J623" s="10" t="s">
        <v>22</v>
      </c>
      <c r="K623" s="10" t="b">
        <v>1</v>
      </c>
      <c r="L623" s="10">
        <v>9</v>
      </c>
      <c r="M623" s="6">
        <v>2024</v>
      </c>
      <c r="N623" s="7">
        <v>408851938</v>
      </c>
      <c r="O623" s="11">
        <v>42059</v>
      </c>
      <c r="P623" s="11">
        <v>42059</v>
      </c>
    </row>
    <row r="624" spans="1:16" ht="14.25">
      <c r="A624" s="8">
        <v>2015</v>
      </c>
      <c r="B624" s="9" t="s">
        <v>326</v>
      </c>
      <c r="C624" s="9" t="s">
        <v>327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329</v>
      </c>
      <c r="J624" s="10" t="s">
        <v>22</v>
      </c>
      <c r="K624" s="10" t="b">
        <v>1</v>
      </c>
      <c r="L624" s="10">
        <v>11</v>
      </c>
      <c r="M624" s="6">
        <v>2026</v>
      </c>
      <c r="N624" s="7">
        <v>408851938</v>
      </c>
      <c r="O624" s="11">
        <v>42059</v>
      </c>
      <c r="P624" s="11">
        <v>42059</v>
      </c>
    </row>
    <row r="625" spans="1:16" ht="14.25">
      <c r="A625" s="8">
        <v>2015</v>
      </c>
      <c r="B625" s="9" t="s">
        <v>326</v>
      </c>
      <c r="C625" s="9" t="s">
        <v>327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329</v>
      </c>
      <c r="J625" s="10" t="s">
        <v>22</v>
      </c>
      <c r="K625" s="10" t="b">
        <v>1</v>
      </c>
      <c r="L625" s="10">
        <v>10</v>
      </c>
      <c r="M625" s="6">
        <v>2025</v>
      </c>
      <c r="N625" s="7">
        <v>408851938</v>
      </c>
      <c r="O625" s="11">
        <v>42059</v>
      </c>
      <c r="P625" s="11">
        <v>42059</v>
      </c>
    </row>
    <row r="626" spans="1:16" ht="14.25">
      <c r="A626" s="8">
        <v>2015</v>
      </c>
      <c r="B626" s="9" t="s">
        <v>326</v>
      </c>
      <c r="C626" s="9" t="s">
        <v>327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329</v>
      </c>
      <c r="J626" s="10" t="s">
        <v>22</v>
      </c>
      <c r="K626" s="10" t="b">
        <v>1</v>
      </c>
      <c r="L626" s="10">
        <v>1</v>
      </c>
      <c r="M626" s="6">
        <v>2016</v>
      </c>
      <c r="N626" s="7">
        <v>393440657</v>
      </c>
      <c r="O626" s="11">
        <v>42059</v>
      </c>
      <c r="P626" s="11">
        <v>42059</v>
      </c>
    </row>
    <row r="627" spans="1:16" ht="14.25">
      <c r="A627" s="8">
        <v>2015</v>
      </c>
      <c r="B627" s="9" t="s">
        <v>326</v>
      </c>
      <c r="C627" s="9" t="s">
        <v>327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329</v>
      </c>
      <c r="J627" s="10" t="s">
        <v>22</v>
      </c>
      <c r="K627" s="10" t="b">
        <v>1</v>
      </c>
      <c r="L627" s="10">
        <v>8</v>
      </c>
      <c r="M627" s="6">
        <v>2023</v>
      </c>
      <c r="N627" s="7">
        <v>408851938</v>
      </c>
      <c r="O627" s="11">
        <v>42059</v>
      </c>
      <c r="P627" s="11">
        <v>42059</v>
      </c>
    </row>
    <row r="628" spans="1:16" ht="14.25">
      <c r="A628" s="8">
        <v>2015</v>
      </c>
      <c r="B628" s="9" t="s">
        <v>326</v>
      </c>
      <c r="C628" s="9" t="s">
        <v>327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7</v>
      </c>
      <c r="M628" s="6">
        <v>2022</v>
      </c>
      <c r="N628" s="7">
        <v>13550638</v>
      </c>
      <c r="O628" s="11">
        <v>42059</v>
      </c>
      <c r="P628" s="11">
        <v>42059</v>
      </c>
    </row>
    <row r="629" spans="1:16" ht="14.25">
      <c r="A629" s="8">
        <v>2015</v>
      </c>
      <c r="B629" s="9" t="s">
        <v>326</v>
      </c>
      <c r="C629" s="9" t="s">
        <v>327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11</v>
      </c>
      <c r="M629" s="6">
        <v>2026</v>
      </c>
      <c r="N629" s="7">
        <v>0</v>
      </c>
      <c r="O629" s="11">
        <v>42059</v>
      </c>
      <c r="P629" s="11">
        <v>42059</v>
      </c>
    </row>
    <row r="630" spans="1:16" ht="14.25">
      <c r="A630" s="8">
        <v>2015</v>
      </c>
      <c r="B630" s="9" t="s">
        <v>326</v>
      </c>
      <c r="C630" s="9" t="s">
        <v>327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4</v>
      </c>
      <c r="M630" s="6">
        <v>2019</v>
      </c>
      <c r="N630" s="7">
        <v>57640186</v>
      </c>
      <c r="O630" s="11">
        <v>42059</v>
      </c>
      <c r="P630" s="11">
        <v>42059</v>
      </c>
    </row>
    <row r="631" spans="1:16" ht="14.25">
      <c r="A631" s="8">
        <v>2015</v>
      </c>
      <c r="B631" s="9" t="s">
        <v>326</v>
      </c>
      <c r="C631" s="9" t="s">
        <v>327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8</v>
      </c>
      <c r="M631" s="6">
        <v>2023</v>
      </c>
      <c r="N631" s="7">
        <v>9966122</v>
      </c>
      <c r="O631" s="11">
        <v>42059</v>
      </c>
      <c r="P631" s="11">
        <v>42059</v>
      </c>
    </row>
    <row r="632" spans="1:16" ht="14.25">
      <c r="A632" s="8">
        <v>2015</v>
      </c>
      <c r="B632" s="9" t="s">
        <v>326</v>
      </c>
      <c r="C632" s="9" t="s">
        <v>327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10</v>
      </c>
      <c r="M632" s="6">
        <v>2025</v>
      </c>
      <c r="N632" s="7">
        <v>3222900</v>
      </c>
      <c r="O632" s="11">
        <v>42059</v>
      </c>
      <c r="P632" s="11">
        <v>42059</v>
      </c>
    </row>
    <row r="633" spans="1:16" ht="14.25">
      <c r="A633" s="8">
        <v>2015</v>
      </c>
      <c r="B633" s="9" t="s">
        <v>326</v>
      </c>
      <c r="C633" s="9" t="s">
        <v>327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2</v>
      </c>
      <c r="M633" s="6">
        <v>2017</v>
      </c>
      <c r="N633" s="7">
        <v>87453218</v>
      </c>
      <c r="O633" s="11">
        <v>42059</v>
      </c>
      <c r="P633" s="11">
        <v>42059</v>
      </c>
    </row>
    <row r="634" spans="1:16" ht="14.25">
      <c r="A634" s="8">
        <v>2015</v>
      </c>
      <c r="B634" s="9" t="s">
        <v>326</v>
      </c>
      <c r="C634" s="9" t="s">
        <v>327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1</v>
      </c>
      <c r="M634" s="6">
        <v>2016</v>
      </c>
      <c r="N634" s="7">
        <v>103082314</v>
      </c>
      <c r="O634" s="11">
        <v>42059</v>
      </c>
      <c r="P634" s="11">
        <v>42059</v>
      </c>
    </row>
    <row r="635" spans="1:16" ht="14.25">
      <c r="A635" s="8">
        <v>2015</v>
      </c>
      <c r="B635" s="9" t="s">
        <v>326</v>
      </c>
      <c r="C635" s="9" t="s">
        <v>327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5</v>
      </c>
      <c r="M635" s="6">
        <v>2020</v>
      </c>
      <c r="N635" s="7">
        <v>40255670</v>
      </c>
      <c r="O635" s="11">
        <v>42059</v>
      </c>
      <c r="P635" s="11">
        <v>42059</v>
      </c>
    </row>
    <row r="636" spans="1:16" ht="14.25">
      <c r="A636" s="8">
        <v>2015</v>
      </c>
      <c r="B636" s="9" t="s">
        <v>326</v>
      </c>
      <c r="C636" s="9" t="s">
        <v>327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9</v>
      </c>
      <c r="M636" s="6">
        <v>2024</v>
      </c>
      <c r="N636" s="7">
        <v>6384100</v>
      </c>
      <c r="O636" s="11">
        <v>42059</v>
      </c>
      <c r="P636" s="11">
        <v>42059</v>
      </c>
    </row>
    <row r="637" spans="1:16" ht="14.25">
      <c r="A637" s="8">
        <v>2015</v>
      </c>
      <c r="B637" s="9" t="s">
        <v>326</v>
      </c>
      <c r="C637" s="9" t="s">
        <v>327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0</v>
      </c>
      <c r="M637" s="6">
        <v>2015</v>
      </c>
      <c r="N637" s="7">
        <v>118711410</v>
      </c>
      <c r="O637" s="11">
        <v>42059</v>
      </c>
      <c r="P637" s="11">
        <v>42059</v>
      </c>
    </row>
    <row r="638" spans="1:16" ht="14.25">
      <c r="A638" s="8">
        <v>2015</v>
      </c>
      <c r="B638" s="9" t="s">
        <v>326</v>
      </c>
      <c r="C638" s="9" t="s">
        <v>327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6</v>
      </c>
      <c r="M638" s="6">
        <v>2021</v>
      </c>
      <c r="N638" s="7">
        <v>24311154</v>
      </c>
      <c r="O638" s="11">
        <v>42059</v>
      </c>
      <c r="P638" s="11">
        <v>42059</v>
      </c>
    </row>
    <row r="639" spans="1:16" ht="14.25">
      <c r="A639" s="8">
        <v>2015</v>
      </c>
      <c r="B639" s="9" t="s">
        <v>326</v>
      </c>
      <c r="C639" s="9" t="s">
        <v>327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3</v>
      </c>
      <c r="M639" s="6">
        <v>2018</v>
      </c>
      <c r="N639" s="7">
        <v>72546702</v>
      </c>
      <c r="O639" s="11">
        <v>42059</v>
      </c>
      <c r="P639" s="11">
        <v>42059</v>
      </c>
    </row>
    <row r="640" spans="1:16" ht="14.25">
      <c r="A640" s="8">
        <v>2015</v>
      </c>
      <c r="B640" s="9" t="s">
        <v>326</v>
      </c>
      <c r="C640" s="9" t="s">
        <v>327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6</v>
      </c>
      <c r="M640" s="6">
        <v>2021</v>
      </c>
      <c r="N640" s="7">
        <v>0</v>
      </c>
      <c r="O640" s="11">
        <v>42059</v>
      </c>
      <c r="P640" s="11">
        <v>42059</v>
      </c>
    </row>
    <row r="641" spans="1:16" ht="14.25">
      <c r="A641" s="8">
        <v>2015</v>
      </c>
      <c r="B641" s="9" t="s">
        <v>326</v>
      </c>
      <c r="C641" s="9" t="s">
        <v>327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3</v>
      </c>
      <c r="M641" s="6">
        <v>2018</v>
      </c>
      <c r="N641" s="7">
        <v>4266666.66</v>
      </c>
      <c r="O641" s="11">
        <v>42059</v>
      </c>
      <c r="P641" s="11">
        <v>42059</v>
      </c>
    </row>
    <row r="642" spans="1:16" ht="14.25">
      <c r="A642" s="8">
        <v>2015</v>
      </c>
      <c r="B642" s="9" t="s">
        <v>326</v>
      </c>
      <c r="C642" s="9" t="s">
        <v>327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1</v>
      </c>
      <c r="M642" s="6">
        <v>2016</v>
      </c>
      <c r="N642" s="7">
        <v>17474314.68</v>
      </c>
      <c r="O642" s="11">
        <v>42059</v>
      </c>
      <c r="P642" s="11">
        <v>42059</v>
      </c>
    </row>
    <row r="643" spans="1:16" ht="14.25">
      <c r="A643" s="8">
        <v>2015</v>
      </c>
      <c r="B643" s="9" t="s">
        <v>326</v>
      </c>
      <c r="C643" s="9" t="s">
        <v>327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11</v>
      </c>
      <c r="M643" s="6">
        <v>2026</v>
      </c>
      <c r="N643" s="7">
        <v>0</v>
      </c>
      <c r="O643" s="11">
        <v>42059</v>
      </c>
      <c r="P643" s="11">
        <v>42059</v>
      </c>
    </row>
    <row r="644" spans="1:16" ht="14.25">
      <c r="A644" s="8">
        <v>2015</v>
      </c>
      <c r="B644" s="9" t="s">
        <v>326</v>
      </c>
      <c r="C644" s="9" t="s">
        <v>327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8</v>
      </c>
      <c r="M644" s="6">
        <v>2023</v>
      </c>
      <c r="N644" s="7">
        <v>0</v>
      </c>
      <c r="O644" s="11">
        <v>42059</v>
      </c>
      <c r="P644" s="11">
        <v>42059</v>
      </c>
    </row>
    <row r="645" spans="1:16" ht="14.25">
      <c r="A645" s="8">
        <v>2015</v>
      </c>
      <c r="B645" s="9" t="s">
        <v>326</v>
      </c>
      <c r="C645" s="9" t="s">
        <v>327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2</v>
      </c>
      <c r="M645" s="6">
        <v>2017</v>
      </c>
      <c r="N645" s="7">
        <v>2133333.33</v>
      </c>
      <c r="O645" s="11">
        <v>42059</v>
      </c>
      <c r="P645" s="11">
        <v>42059</v>
      </c>
    </row>
    <row r="646" spans="1:16" ht="14.25">
      <c r="A646" s="8">
        <v>2015</v>
      </c>
      <c r="B646" s="9" t="s">
        <v>326</v>
      </c>
      <c r="C646" s="9" t="s">
        <v>327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4</v>
      </c>
      <c r="M646" s="6">
        <v>2019</v>
      </c>
      <c r="N646" s="7">
        <v>4266666.66</v>
      </c>
      <c r="O646" s="11">
        <v>42059</v>
      </c>
      <c r="P646" s="11">
        <v>42059</v>
      </c>
    </row>
    <row r="647" spans="1:16" ht="14.25">
      <c r="A647" s="8">
        <v>2015</v>
      </c>
      <c r="B647" s="9" t="s">
        <v>326</v>
      </c>
      <c r="C647" s="9" t="s">
        <v>327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10</v>
      </c>
      <c r="M647" s="6">
        <v>2025</v>
      </c>
      <c r="N647" s="7">
        <v>0</v>
      </c>
      <c r="O647" s="11">
        <v>42059</v>
      </c>
      <c r="P647" s="11">
        <v>42059</v>
      </c>
    </row>
    <row r="648" spans="1:16" ht="14.25">
      <c r="A648" s="8">
        <v>2015</v>
      </c>
      <c r="B648" s="9" t="s">
        <v>326</v>
      </c>
      <c r="C648" s="9" t="s">
        <v>327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5</v>
      </c>
      <c r="M648" s="6">
        <v>2020</v>
      </c>
      <c r="N648" s="7">
        <v>0</v>
      </c>
      <c r="O648" s="11">
        <v>42059</v>
      </c>
      <c r="P648" s="11">
        <v>42059</v>
      </c>
    </row>
    <row r="649" spans="1:16" ht="14.25">
      <c r="A649" s="8">
        <v>2015</v>
      </c>
      <c r="B649" s="9" t="s">
        <v>326</v>
      </c>
      <c r="C649" s="9" t="s">
        <v>327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7</v>
      </c>
      <c r="M649" s="6">
        <v>2022</v>
      </c>
      <c r="N649" s="7">
        <v>0</v>
      </c>
      <c r="O649" s="11">
        <v>42059</v>
      </c>
      <c r="P649" s="11">
        <v>42059</v>
      </c>
    </row>
    <row r="650" spans="1:16" ht="14.25">
      <c r="A650" s="8">
        <v>2015</v>
      </c>
      <c r="B650" s="9" t="s">
        <v>326</v>
      </c>
      <c r="C650" s="9" t="s">
        <v>327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0</v>
      </c>
      <c r="M650" s="6">
        <v>2015</v>
      </c>
      <c r="N650" s="7">
        <v>32787985.66</v>
      </c>
      <c r="O650" s="11">
        <v>42059</v>
      </c>
      <c r="P650" s="11">
        <v>42059</v>
      </c>
    </row>
    <row r="651" spans="1:16" ht="14.25">
      <c r="A651" s="8">
        <v>2015</v>
      </c>
      <c r="B651" s="9" t="s">
        <v>326</v>
      </c>
      <c r="C651" s="9" t="s">
        <v>327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9</v>
      </c>
      <c r="M651" s="6">
        <v>2024</v>
      </c>
      <c r="N651" s="7">
        <v>0</v>
      </c>
      <c r="O651" s="11">
        <v>42059</v>
      </c>
      <c r="P651" s="11">
        <v>42059</v>
      </c>
    </row>
    <row r="652" spans="1:16" ht="14.25">
      <c r="A652" s="8">
        <v>2015</v>
      </c>
      <c r="B652" s="9" t="s">
        <v>326</v>
      </c>
      <c r="C652" s="9" t="s">
        <v>327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11</v>
      </c>
      <c r="M652" s="6">
        <v>2026</v>
      </c>
      <c r="N652" s="7">
        <v>0</v>
      </c>
      <c r="O652" s="11">
        <v>42059</v>
      </c>
      <c r="P652" s="11">
        <v>42059</v>
      </c>
    </row>
    <row r="653" spans="1:16" ht="14.25">
      <c r="A653" s="8">
        <v>2015</v>
      </c>
      <c r="B653" s="9" t="s">
        <v>326</v>
      </c>
      <c r="C653" s="9" t="s">
        <v>327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7</v>
      </c>
      <c r="M653" s="6">
        <v>2022</v>
      </c>
      <c r="N653" s="7">
        <v>0</v>
      </c>
      <c r="O653" s="11">
        <v>42059</v>
      </c>
      <c r="P653" s="11">
        <v>42059</v>
      </c>
    </row>
    <row r="654" spans="1:16" ht="14.25">
      <c r="A654" s="8">
        <v>2015</v>
      </c>
      <c r="B654" s="9" t="s">
        <v>326</v>
      </c>
      <c r="C654" s="9" t="s">
        <v>327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5</v>
      </c>
      <c r="M654" s="6">
        <v>2020</v>
      </c>
      <c r="N654" s="7">
        <v>0</v>
      </c>
      <c r="O654" s="11">
        <v>42059</v>
      </c>
      <c r="P654" s="11">
        <v>42059</v>
      </c>
    </row>
    <row r="655" spans="1:16" ht="14.25">
      <c r="A655" s="8">
        <v>2015</v>
      </c>
      <c r="B655" s="9" t="s">
        <v>326</v>
      </c>
      <c r="C655" s="9" t="s">
        <v>327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3</v>
      </c>
      <c r="M655" s="6">
        <v>2018</v>
      </c>
      <c r="N655" s="7">
        <v>0</v>
      </c>
      <c r="O655" s="11">
        <v>42059</v>
      </c>
      <c r="P655" s="11">
        <v>42059</v>
      </c>
    </row>
    <row r="656" spans="1:16" ht="14.25">
      <c r="A656" s="8">
        <v>2015</v>
      </c>
      <c r="B656" s="9" t="s">
        <v>326</v>
      </c>
      <c r="C656" s="9" t="s">
        <v>327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1</v>
      </c>
      <c r="M656" s="6">
        <v>2016</v>
      </c>
      <c r="N656" s="7">
        <v>0</v>
      </c>
      <c r="O656" s="11">
        <v>42059</v>
      </c>
      <c r="P656" s="11">
        <v>42059</v>
      </c>
    </row>
    <row r="657" spans="1:16" ht="14.25">
      <c r="A657" s="8">
        <v>2015</v>
      </c>
      <c r="B657" s="9" t="s">
        <v>326</v>
      </c>
      <c r="C657" s="9" t="s">
        <v>327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9</v>
      </c>
      <c r="M657" s="6">
        <v>2024</v>
      </c>
      <c r="N657" s="7">
        <v>0</v>
      </c>
      <c r="O657" s="11">
        <v>42059</v>
      </c>
      <c r="P657" s="11">
        <v>42059</v>
      </c>
    </row>
    <row r="658" spans="1:16" ht="14.25">
      <c r="A658" s="8">
        <v>2015</v>
      </c>
      <c r="B658" s="9" t="s">
        <v>326</v>
      </c>
      <c r="C658" s="9" t="s">
        <v>327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6</v>
      </c>
      <c r="M658" s="6">
        <v>2021</v>
      </c>
      <c r="N658" s="7">
        <v>0</v>
      </c>
      <c r="O658" s="11">
        <v>42059</v>
      </c>
      <c r="P658" s="11">
        <v>42059</v>
      </c>
    </row>
    <row r="659" spans="1:16" ht="14.25">
      <c r="A659" s="8">
        <v>2015</v>
      </c>
      <c r="B659" s="9" t="s">
        <v>326</v>
      </c>
      <c r="C659" s="9" t="s">
        <v>327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10</v>
      </c>
      <c r="M659" s="6">
        <v>2025</v>
      </c>
      <c r="N659" s="7">
        <v>0</v>
      </c>
      <c r="O659" s="11">
        <v>42059</v>
      </c>
      <c r="P659" s="11">
        <v>42059</v>
      </c>
    </row>
    <row r="660" spans="1:16" ht="14.25">
      <c r="A660" s="8">
        <v>2015</v>
      </c>
      <c r="B660" s="9" t="s">
        <v>326</v>
      </c>
      <c r="C660" s="9" t="s">
        <v>327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8</v>
      </c>
      <c r="M660" s="6">
        <v>2023</v>
      </c>
      <c r="N660" s="7">
        <v>0</v>
      </c>
      <c r="O660" s="11">
        <v>42059</v>
      </c>
      <c r="P660" s="11">
        <v>42059</v>
      </c>
    </row>
    <row r="661" spans="1:16" ht="14.25">
      <c r="A661" s="8">
        <v>2015</v>
      </c>
      <c r="B661" s="9" t="s">
        <v>326</v>
      </c>
      <c r="C661" s="9" t="s">
        <v>327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2</v>
      </c>
      <c r="M661" s="6">
        <v>2017</v>
      </c>
      <c r="N661" s="7">
        <v>0</v>
      </c>
      <c r="O661" s="11">
        <v>42059</v>
      </c>
      <c r="P661" s="11">
        <v>42059</v>
      </c>
    </row>
    <row r="662" spans="1:16" ht="14.25">
      <c r="A662" s="8">
        <v>2015</v>
      </c>
      <c r="B662" s="9" t="s">
        <v>326</v>
      </c>
      <c r="C662" s="9" t="s">
        <v>327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0</v>
      </c>
      <c r="M662" s="6">
        <v>2015</v>
      </c>
      <c r="N662" s="7">
        <v>0</v>
      </c>
      <c r="O662" s="11">
        <v>42059</v>
      </c>
      <c r="P662" s="11">
        <v>42059</v>
      </c>
    </row>
    <row r="663" spans="1:16" ht="14.25">
      <c r="A663" s="8">
        <v>2015</v>
      </c>
      <c r="B663" s="9" t="s">
        <v>326</v>
      </c>
      <c r="C663" s="9" t="s">
        <v>327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4</v>
      </c>
      <c r="M663" s="6">
        <v>2019</v>
      </c>
      <c r="N663" s="7">
        <v>0</v>
      </c>
      <c r="O663" s="11">
        <v>42059</v>
      </c>
      <c r="P663" s="11">
        <v>42059</v>
      </c>
    </row>
    <row r="664" spans="1:16" ht="14.25">
      <c r="A664" s="8">
        <v>2015</v>
      </c>
      <c r="B664" s="9" t="s">
        <v>326</v>
      </c>
      <c r="C664" s="9" t="s">
        <v>327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2</v>
      </c>
      <c r="M664" s="6">
        <v>2017</v>
      </c>
      <c r="N664" s="7">
        <v>0</v>
      </c>
      <c r="O664" s="11">
        <v>42059</v>
      </c>
      <c r="P664" s="11">
        <v>42059</v>
      </c>
    </row>
    <row r="665" spans="1:16" ht="14.25">
      <c r="A665" s="8">
        <v>2015</v>
      </c>
      <c r="B665" s="9" t="s">
        <v>326</v>
      </c>
      <c r="C665" s="9" t="s">
        <v>327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0</v>
      </c>
      <c r="M665" s="6">
        <v>2015</v>
      </c>
      <c r="N665" s="7">
        <v>1078465.86</v>
      </c>
      <c r="O665" s="11">
        <v>42059</v>
      </c>
      <c r="P665" s="11">
        <v>42059</v>
      </c>
    </row>
    <row r="666" spans="1:16" ht="14.25">
      <c r="A666" s="8">
        <v>2015</v>
      </c>
      <c r="B666" s="9" t="s">
        <v>326</v>
      </c>
      <c r="C666" s="9" t="s">
        <v>327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1</v>
      </c>
      <c r="M666" s="6">
        <v>2016</v>
      </c>
      <c r="N666" s="7">
        <v>0</v>
      </c>
      <c r="O666" s="11">
        <v>42059</v>
      </c>
      <c r="P666" s="11">
        <v>42059</v>
      </c>
    </row>
    <row r="667" spans="1:16" ht="14.25">
      <c r="A667" s="8">
        <v>2015</v>
      </c>
      <c r="B667" s="9" t="s">
        <v>326</v>
      </c>
      <c r="C667" s="9" t="s">
        <v>327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5</v>
      </c>
      <c r="M667" s="6">
        <v>2020</v>
      </c>
      <c r="N667" s="7">
        <v>0</v>
      </c>
      <c r="O667" s="11">
        <v>42059</v>
      </c>
      <c r="P667" s="11">
        <v>42059</v>
      </c>
    </row>
    <row r="668" spans="1:16" ht="14.25">
      <c r="A668" s="8">
        <v>2015</v>
      </c>
      <c r="B668" s="9" t="s">
        <v>326</v>
      </c>
      <c r="C668" s="9" t="s">
        <v>327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3</v>
      </c>
      <c r="M668" s="6">
        <v>2018</v>
      </c>
      <c r="N668" s="7">
        <v>0</v>
      </c>
      <c r="O668" s="11">
        <v>42059</v>
      </c>
      <c r="P668" s="11">
        <v>42059</v>
      </c>
    </row>
    <row r="669" spans="1:16" ht="14.25">
      <c r="A669" s="8">
        <v>2015</v>
      </c>
      <c r="B669" s="9" t="s">
        <v>326</v>
      </c>
      <c r="C669" s="9" t="s">
        <v>327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9</v>
      </c>
      <c r="M669" s="6">
        <v>2024</v>
      </c>
      <c r="N669" s="7">
        <v>0</v>
      </c>
      <c r="O669" s="11">
        <v>42059</v>
      </c>
      <c r="P669" s="11">
        <v>42059</v>
      </c>
    </row>
    <row r="670" spans="1:16" ht="14.25">
      <c r="A670" s="8">
        <v>2015</v>
      </c>
      <c r="B670" s="9" t="s">
        <v>326</v>
      </c>
      <c r="C670" s="9" t="s">
        <v>327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10</v>
      </c>
      <c r="M670" s="6">
        <v>2025</v>
      </c>
      <c r="N670" s="7">
        <v>0</v>
      </c>
      <c r="O670" s="11">
        <v>42059</v>
      </c>
      <c r="P670" s="11">
        <v>42059</v>
      </c>
    </row>
    <row r="671" spans="1:16" ht="14.25">
      <c r="A671" s="8">
        <v>2015</v>
      </c>
      <c r="B671" s="9" t="s">
        <v>326</v>
      </c>
      <c r="C671" s="9" t="s">
        <v>327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6</v>
      </c>
      <c r="M671" s="6">
        <v>2021</v>
      </c>
      <c r="N671" s="7">
        <v>0</v>
      </c>
      <c r="O671" s="11">
        <v>42059</v>
      </c>
      <c r="P671" s="11">
        <v>42059</v>
      </c>
    </row>
    <row r="672" spans="1:16" ht="14.25">
      <c r="A672" s="8">
        <v>2015</v>
      </c>
      <c r="B672" s="9" t="s">
        <v>326</v>
      </c>
      <c r="C672" s="9" t="s">
        <v>327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11</v>
      </c>
      <c r="M672" s="6">
        <v>2026</v>
      </c>
      <c r="N672" s="7">
        <v>0</v>
      </c>
      <c r="O672" s="11">
        <v>42059</v>
      </c>
      <c r="P672" s="11">
        <v>42059</v>
      </c>
    </row>
    <row r="673" spans="1:16" ht="14.25">
      <c r="A673" s="8">
        <v>2015</v>
      </c>
      <c r="B673" s="9" t="s">
        <v>326</v>
      </c>
      <c r="C673" s="9" t="s">
        <v>327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4</v>
      </c>
      <c r="M673" s="6">
        <v>2019</v>
      </c>
      <c r="N673" s="7">
        <v>0</v>
      </c>
      <c r="O673" s="11">
        <v>42059</v>
      </c>
      <c r="P673" s="11">
        <v>42059</v>
      </c>
    </row>
    <row r="674" spans="1:16" ht="14.25">
      <c r="A674" s="8">
        <v>2015</v>
      </c>
      <c r="B674" s="9" t="s">
        <v>326</v>
      </c>
      <c r="C674" s="9" t="s">
        <v>327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8</v>
      </c>
      <c r="M674" s="6">
        <v>2023</v>
      </c>
      <c r="N674" s="7">
        <v>0</v>
      </c>
      <c r="O674" s="11">
        <v>42059</v>
      </c>
      <c r="P674" s="11">
        <v>42059</v>
      </c>
    </row>
    <row r="675" spans="1:16" ht="14.25">
      <c r="A675" s="8">
        <v>2015</v>
      </c>
      <c r="B675" s="9" t="s">
        <v>326</v>
      </c>
      <c r="C675" s="9" t="s">
        <v>327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7</v>
      </c>
      <c r="M675" s="6">
        <v>2022</v>
      </c>
      <c r="N675" s="7">
        <v>0</v>
      </c>
      <c r="O675" s="11">
        <v>42059</v>
      </c>
      <c r="P675" s="11">
        <v>42059</v>
      </c>
    </row>
    <row r="676" spans="1:16" ht="14.25">
      <c r="A676" s="8">
        <v>2015</v>
      </c>
      <c r="B676" s="9" t="s">
        <v>326</v>
      </c>
      <c r="C676" s="9" t="s">
        <v>327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11</v>
      </c>
      <c r="M676" s="6">
        <v>2026</v>
      </c>
      <c r="N676" s="7">
        <v>0</v>
      </c>
      <c r="O676" s="11">
        <v>42059</v>
      </c>
      <c r="P676" s="11">
        <v>42059</v>
      </c>
    </row>
    <row r="677" spans="1:16" ht="14.25">
      <c r="A677" s="8">
        <v>2015</v>
      </c>
      <c r="B677" s="9" t="s">
        <v>326</v>
      </c>
      <c r="C677" s="9" t="s">
        <v>327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2</v>
      </c>
      <c r="M677" s="6">
        <v>2017</v>
      </c>
      <c r="N677" s="7">
        <v>0</v>
      </c>
      <c r="O677" s="11">
        <v>42059</v>
      </c>
      <c r="P677" s="11">
        <v>42059</v>
      </c>
    </row>
    <row r="678" spans="1:16" ht="14.25">
      <c r="A678" s="8">
        <v>2015</v>
      </c>
      <c r="B678" s="9" t="s">
        <v>326</v>
      </c>
      <c r="C678" s="9" t="s">
        <v>327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8</v>
      </c>
      <c r="M678" s="6">
        <v>2023</v>
      </c>
      <c r="N678" s="7">
        <v>0</v>
      </c>
      <c r="O678" s="11">
        <v>42059</v>
      </c>
      <c r="P678" s="11">
        <v>42059</v>
      </c>
    </row>
    <row r="679" spans="1:16" ht="14.25">
      <c r="A679" s="8">
        <v>2015</v>
      </c>
      <c r="B679" s="9" t="s">
        <v>326</v>
      </c>
      <c r="C679" s="9" t="s">
        <v>327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7</v>
      </c>
      <c r="M679" s="6">
        <v>2022</v>
      </c>
      <c r="N679" s="7">
        <v>0</v>
      </c>
      <c r="O679" s="11">
        <v>42059</v>
      </c>
      <c r="P679" s="11">
        <v>42059</v>
      </c>
    </row>
    <row r="680" spans="1:16" ht="14.25">
      <c r="A680" s="8">
        <v>2015</v>
      </c>
      <c r="B680" s="9" t="s">
        <v>326</v>
      </c>
      <c r="C680" s="9" t="s">
        <v>327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10</v>
      </c>
      <c r="M680" s="6">
        <v>2025</v>
      </c>
      <c r="N680" s="7">
        <v>0</v>
      </c>
      <c r="O680" s="11">
        <v>42059</v>
      </c>
      <c r="P680" s="11">
        <v>42059</v>
      </c>
    </row>
    <row r="681" spans="1:16" ht="14.25">
      <c r="A681" s="8">
        <v>2015</v>
      </c>
      <c r="B681" s="9" t="s">
        <v>326</v>
      </c>
      <c r="C681" s="9" t="s">
        <v>327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0</v>
      </c>
      <c r="M681" s="6">
        <v>2015</v>
      </c>
      <c r="N681" s="7">
        <v>0</v>
      </c>
      <c r="O681" s="11">
        <v>42059</v>
      </c>
      <c r="P681" s="11">
        <v>42059</v>
      </c>
    </row>
    <row r="682" spans="1:16" ht="14.25">
      <c r="A682" s="8">
        <v>2015</v>
      </c>
      <c r="B682" s="9" t="s">
        <v>326</v>
      </c>
      <c r="C682" s="9" t="s">
        <v>327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1</v>
      </c>
      <c r="M682" s="6">
        <v>2016</v>
      </c>
      <c r="N682" s="7">
        <v>0</v>
      </c>
      <c r="O682" s="11">
        <v>42059</v>
      </c>
      <c r="P682" s="11">
        <v>42059</v>
      </c>
    </row>
    <row r="683" spans="1:16" ht="14.25">
      <c r="A683" s="8">
        <v>2015</v>
      </c>
      <c r="B683" s="9" t="s">
        <v>326</v>
      </c>
      <c r="C683" s="9" t="s">
        <v>327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3</v>
      </c>
      <c r="M683" s="6">
        <v>2018</v>
      </c>
      <c r="N683" s="7">
        <v>0</v>
      </c>
      <c r="O683" s="11">
        <v>42059</v>
      </c>
      <c r="P683" s="11">
        <v>42059</v>
      </c>
    </row>
    <row r="684" spans="1:16" ht="14.25">
      <c r="A684" s="8">
        <v>2015</v>
      </c>
      <c r="B684" s="9" t="s">
        <v>326</v>
      </c>
      <c r="C684" s="9" t="s">
        <v>327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6</v>
      </c>
      <c r="M684" s="6">
        <v>2021</v>
      </c>
      <c r="N684" s="7">
        <v>0</v>
      </c>
      <c r="O684" s="11">
        <v>42059</v>
      </c>
      <c r="P684" s="11">
        <v>42059</v>
      </c>
    </row>
    <row r="685" spans="1:16" ht="14.25">
      <c r="A685" s="8">
        <v>2015</v>
      </c>
      <c r="B685" s="9" t="s">
        <v>326</v>
      </c>
      <c r="C685" s="9" t="s">
        <v>327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5</v>
      </c>
      <c r="M685" s="6">
        <v>2020</v>
      </c>
      <c r="N685" s="7">
        <v>0</v>
      </c>
      <c r="O685" s="11">
        <v>42059</v>
      </c>
      <c r="P685" s="11">
        <v>42059</v>
      </c>
    </row>
    <row r="686" spans="1:16" ht="14.25">
      <c r="A686" s="8">
        <v>2015</v>
      </c>
      <c r="B686" s="9" t="s">
        <v>326</v>
      </c>
      <c r="C686" s="9" t="s">
        <v>327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4</v>
      </c>
      <c r="M686" s="6">
        <v>2019</v>
      </c>
      <c r="N686" s="7">
        <v>0</v>
      </c>
      <c r="O686" s="11">
        <v>42059</v>
      </c>
      <c r="P686" s="11">
        <v>42059</v>
      </c>
    </row>
    <row r="687" spans="1:16" ht="14.25">
      <c r="A687" s="8">
        <v>2015</v>
      </c>
      <c r="B687" s="9" t="s">
        <v>326</v>
      </c>
      <c r="C687" s="9" t="s">
        <v>327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9</v>
      </c>
      <c r="M687" s="6">
        <v>2024</v>
      </c>
      <c r="N687" s="7">
        <v>0</v>
      </c>
      <c r="O687" s="11">
        <v>42059</v>
      </c>
      <c r="P687" s="11">
        <v>42059</v>
      </c>
    </row>
    <row r="688" spans="1:16" ht="14.25">
      <c r="A688" s="8">
        <v>2015</v>
      </c>
      <c r="B688" s="9" t="s">
        <v>326</v>
      </c>
      <c r="C688" s="9" t="s">
        <v>327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8</v>
      </c>
      <c r="M688" s="6">
        <v>2023</v>
      </c>
      <c r="N688" s="7">
        <v>0</v>
      </c>
      <c r="O688" s="11">
        <v>42059</v>
      </c>
      <c r="P688" s="11">
        <v>42059</v>
      </c>
    </row>
    <row r="689" spans="1:16" ht="14.25">
      <c r="A689" s="8">
        <v>2015</v>
      </c>
      <c r="B689" s="9" t="s">
        <v>326</v>
      </c>
      <c r="C689" s="9" t="s">
        <v>327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1</v>
      </c>
      <c r="M689" s="6">
        <v>2016</v>
      </c>
      <c r="N689" s="7">
        <v>0</v>
      </c>
      <c r="O689" s="11">
        <v>42059</v>
      </c>
      <c r="P689" s="11">
        <v>42059</v>
      </c>
    </row>
    <row r="690" spans="1:16" ht="14.25">
      <c r="A690" s="8">
        <v>2015</v>
      </c>
      <c r="B690" s="9" t="s">
        <v>326</v>
      </c>
      <c r="C690" s="9" t="s">
        <v>327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10</v>
      </c>
      <c r="M690" s="6">
        <v>2025</v>
      </c>
      <c r="N690" s="7">
        <v>0</v>
      </c>
      <c r="O690" s="11">
        <v>42059</v>
      </c>
      <c r="P690" s="11">
        <v>42059</v>
      </c>
    </row>
    <row r="691" spans="1:16" ht="14.25">
      <c r="A691" s="8">
        <v>2015</v>
      </c>
      <c r="B691" s="9" t="s">
        <v>326</v>
      </c>
      <c r="C691" s="9" t="s">
        <v>327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4</v>
      </c>
      <c r="M691" s="6">
        <v>2019</v>
      </c>
      <c r="N691" s="7">
        <v>0</v>
      </c>
      <c r="O691" s="11">
        <v>42059</v>
      </c>
      <c r="P691" s="11">
        <v>42059</v>
      </c>
    </row>
    <row r="692" spans="1:16" ht="14.25">
      <c r="A692" s="8">
        <v>2015</v>
      </c>
      <c r="B692" s="9" t="s">
        <v>326</v>
      </c>
      <c r="C692" s="9" t="s">
        <v>327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7</v>
      </c>
      <c r="M692" s="6">
        <v>2022</v>
      </c>
      <c r="N692" s="7">
        <v>0</v>
      </c>
      <c r="O692" s="11">
        <v>42059</v>
      </c>
      <c r="P692" s="11">
        <v>42059</v>
      </c>
    </row>
    <row r="693" spans="1:16" ht="14.25">
      <c r="A693" s="8">
        <v>2015</v>
      </c>
      <c r="B693" s="9" t="s">
        <v>326</v>
      </c>
      <c r="C693" s="9" t="s">
        <v>327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6</v>
      </c>
      <c r="M693" s="6">
        <v>2021</v>
      </c>
      <c r="N693" s="7">
        <v>0</v>
      </c>
      <c r="O693" s="11">
        <v>42059</v>
      </c>
      <c r="P693" s="11">
        <v>42059</v>
      </c>
    </row>
    <row r="694" spans="1:16" ht="14.25">
      <c r="A694" s="8">
        <v>2015</v>
      </c>
      <c r="B694" s="9" t="s">
        <v>326</v>
      </c>
      <c r="C694" s="9" t="s">
        <v>327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5</v>
      </c>
      <c r="M694" s="6">
        <v>2020</v>
      </c>
      <c r="N694" s="7">
        <v>0</v>
      </c>
      <c r="O694" s="11">
        <v>42059</v>
      </c>
      <c r="P694" s="11">
        <v>42059</v>
      </c>
    </row>
    <row r="695" spans="1:16" ht="14.25">
      <c r="A695" s="8">
        <v>2015</v>
      </c>
      <c r="B695" s="9" t="s">
        <v>326</v>
      </c>
      <c r="C695" s="9" t="s">
        <v>327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3</v>
      </c>
      <c r="M695" s="6">
        <v>2018</v>
      </c>
      <c r="N695" s="7">
        <v>0</v>
      </c>
      <c r="O695" s="11">
        <v>42059</v>
      </c>
      <c r="P695" s="11">
        <v>42059</v>
      </c>
    </row>
    <row r="696" spans="1:16" ht="14.25">
      <c r="A696" s="8">
        <v>2015</v>
      </c>
      <c r="B696" s="9" t="s">
        <v>326</v>
      </c>
      <c r="C696" s="9" t="s">
        <v>327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9</v>
      </c>
      <c r="M696" s="6">
        <v>2024</v>
      </c>
      <c r="N696" s="7">
        <v>0</v>
      </c>
      <c r="O696" s="11">
        <v>42059</v>
      </c>
      <c r="P696" s="11">
        <v>42059</v>
      </c>
    </row>
    <row r="697" spans="1:16" ht="14.25">
      <c r="A697" s="8">
        <v>2015</v>
      </c>
      <c r="B697" s="9" t="s">
        <v>326</v>
      </c>
      <c r="C697" s="9" t="s">
        <v>327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0</v>
      </c>
      <c r="M697" s="6">
        <v>2015</v>
      </c>
      <c r="N697" s="7">
        <v>1320936.18</v>
      </c>
      <c r="O697" s="11">
        <v>42059</v>
      </c>
      <c r="P697" s="11">
        <v>42059</v>
      </c>
    </row>
    <row r="698" spans="1:16" ht="14.25">
      <c r="A698" s="8">
        <v>2015</v>
      </c>
      <c r="B698" s="9" t="s">
        <v>326</v>
      </c>
      <c r="C698" s="9" t="s">
        <v>327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11</v>
      </c>
      <c r="M698" s="6">
        <v>2026</v>
      </c>
      <c r="N698" s="7">
        <v>0</v>
      </c>
      <c r="O698" s="11">
        <v>42059</v>
      </c>
      <c r="P698" s="11">
        <v>42059</v>
      </c>
    </row>
    <row r="699" spans="1:16" ht="14.25">
      <c r="A699" s="8">
        <v>2015</v>
      </c>
      <c r="B699" s="9" t="s">
        <v>326</v>
      </c>
      <c r="C699" s="9" t="s">
        <v>327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2</v>
      </c>
      <c r="M699" s="6">
        <v>2017</v>
      </c>
      <c r="N699" s="7">
        <v>0</v>
      </c>
      <c r="O699" s="11">
        <v>42059</v>
      </c>
      <c r="P699" s="11">
        <v>42059</v>
      </c>
    </row>
    <row r="700" spans="1:16" ht="14.25">
      <c r="A700" s="8">
        <v>2015</v>
      </c>
      <c r="B700" s="9" t="s">
        <v>326</v>
      </c>
      <c r="C700" s="9" t="s">
        <v>327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3</v>
      </c>
      <c r="M700" s="6">
        <v>2018</v>
      </c>
      <c r="N700" s="7">
        <v>0</v>
      </c>
      <c r="O700" s="11">
        <v>42059</v>
      </c>
      <c r="P700" s="11">
        <v>42059</v>
      </c>
    </row>
    <row r="701" spans="1:16" ht="14.25">
      <c r="A701" s="8">
        <v>2015</v>
      </c>
      <c r="B701" s="9" t="s">
        <v>326</v>
      </c>
      <c r="C701" s="9" t="s">
        <v>327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5</v>
      </c>
      <c r="M701" s="6">
        <v>2020</v>
      </c>
      <c r="N701" s="7">
        <v>0</v>
      </c>
      <c r="O701" s="11">
        <v>42059</v>
      </c>
      <c r="P701" s="11">
        <v>42059</v>
      </c>
    </row>
    <row r="702" spans="1:16" ht="14.25">
      <c r="A702" s="8">
        <v>2015</v>
      </c>
      <c r="B702" s="9" t="s">
        <v>326</v>
      </c>
      <c r="C702" s="9" t="s">
        <v>327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4</v>
      </c>
      <c r="M702" s="6">
        <v>2019</v>
      </c>
      <c r="N702" s="7">
        <v>0</v>
      </c>
      <c r="O702" s="11">
        <v>42059</v>
      </c>
      <c r="P702" s="11">
        <v>42059</v>
      </c>
    </row>
    <row r="703" spans="1:16" ht="14.25">
      <c r="A703" s="8">
        <v>2015</v>
      </c>
      <c r="B703" s="9" t="s">
        <v>326</v>
      </c>
      <c r="C703" s="9" t="s">
        <v>327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10</v>
      </c>
      <c r="M703" s="6">
        <v>2025</v>
      </c>
      <c r="N703" s="7">
        <v>0</v>
      </c>
      <c r="O703" s="11">
        <v>42059</v>
      </c>
      <c r="P703" s="11">
        <v>42059</v>
      </c>
    </row>
    <row r="704" spans="1:16" ht="14.25">
      <c r="A704" s="8">
        <v>2015</v>
      </c>
      <c r="B704" s="9" t="s">
        <v>326</v>
      </c>
      <c r="C704" s="9" t="s">
        <v>327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8</v>
      </c>
      <c r="M704" s="6">
        <v>2023</v>
      </c>
      <c r="N704" s="7">
        <v>0</v>
      </c>
      <c r="O704" s="11">
        <v>42059</v>
      </c>
      <c r="P704" s="11">
        <v>42059</v>
      </c>
    </row>
    <row r="705" spans="1:16" ht="14.25">
      <c r="A705" s="8">
        <v>2015</v>
      </c>
      <c r="B705" s="9" t="s">
        <v>326</v>
      </c>
      <c r="C705" s="9" t="s">
        <v>327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11</v>
      </c>
      <c r="M705" s="6">
        <v>2026</v>
      </c>
      <c r="N705" s="7">
        <v>0</v>
      </c>
      <c r="O705" s="11">
        <v>42059</v>
      </c>
      <c r="P705" s="11">
        <v>42059</v>
      </c>
    </row>
    <row r="706" spans="1:16" ht="14.25">
      <c r="A706" s="8">
        <v>2015</v>
      </c>
      <c r="B706" s="9" t="s">
        <v>326</v>
      </c>
      <c r="C706" s="9" t="s">
        <v>327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1</v>
      </c>
      <c r="M706" s="6">
        <v>2016</v>
      </c>
      <c r="N706" s="7">
        <v>0</v>
      </c>
      <c r="O706" s="11">
        <v>42059</v>
      </c>
      <c r="P706" s="11">
        <v>42059</v>
      </c>
    </row>
    <row r="707" spans="1:16" ht="14.25">
      <c r="A707" s="8">
        <v>2015</v>
      </c>
      <c r="B707" s="9" t="s">
        <v>326</v>
      </c>
      <c r="C707" s="9" t="s">
        <v>327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2</v>
      </c>
      <c r="M707" s="6">
        <v>2017</v>
      </c>
      <c r="N707" s="7">
        <v>0</v>
      </c>
      <c r="O707" s="11">
        <v>42059</v>
      </c>
      <c r="P707" s="11">
        <v>42059</v>
      </c>
    </row>
    <row r="708" spans="1:16" ht="14.25">
      <c r="A708" s="8">
        <v>2015</v>
      </c>
      <c r="B708" s="9" t="s">
        <v>326</v>
      </c>
      <c r="C708" s="9" t="s">
        <v>327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7</v>
      </c>
      <c r="M708" s="6">
        <v>2022</v>
      </c>
      <c r="N708" s="7">
        <v>0</v>
      </c>
      <c r="O708" s="11">
        <v>42059</v>
      </c>
      <c r="P708" s="11">
        <v>42059</v>
      </c>
    </row>
    <row r="709" spans="1:16" ht="14.25">
      <c r="A709" s="8">
        <v>2015</v>
      </c>
      <c r="B709" s="9" t="s">
        <v>326</v>
      </c>
      <c r="C709" s="9" t="s">
        <v>327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6</v>
      </c>
      <c r="M709" s="6">
        <v>2021</v>
      </c>
      <c r="N709" s="7">
        <v>0</v>
      </c>
      <c r="O709" s="11">
        <v>42059</v>
      </c>
      <c r="P709" s="11">
        <v>42059</v>
      </c>
    </row>
    <row r="710" spans="1:16" ht="14.25">
      <c r="A710" s="8">
        <v>2015</v>
      </c>
      <c r="B710" s="9" t="s">
        <v>326</v>
      </c>
      <c r="C710" s="9" t="s">
        <v>327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9</v>
      </c>
      <c r="M710" s="6">
        <v>2024</v>
      </c>
      <c r="N710" s="7">
        <v>0</v>
      </c>
      <c r="O710" s="11">
        <v>42059</v>
      </c>
      <c r="P710" s="11">
        <v>42059</v>
      </c>
    </row>
    <row r="711" spans="1:16" ht="14.25">
      <c r="A711" s="8">
        <v>2015</v>
      </c>
      <c r="B711" s="9" t="s">
        <v>326</v>
      </c>
      <c r="C711" s="9" t="s">
        <v>327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0</v>
      </c>
      <c r="M711" s="6">
        <v>2015</v>
      </c>
      <c r="N711" s="7">
        <v>12481714.16</v>
      </c>
      <c r="O711" s="11">
        <v>42059</v>
      </c>
      <c r="P711" s="11">
        <v>42059</v>
      </c>
    </row>
    <row r="712" spans="1:16" ht="14.25">
      <c r="A712" s="8">
        <v>2015</v>
      </c>
      <c r="B712" s="9" t="s">
        <v>326</v>
      </c>
      <c r="C712" s="9" t="s">
        <v>327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5</v>
      </c>
      <c r="M712" s="6">
        <v>2020</v>
      </c>
      <c r="N712" s="7">
        <v>1830000</v>
      </c>
      <c r="O712" s="11">
        <v>42059</v>
      </c>
      <c r="P712" s="11">
        <v>42059</v>
      </c>
    </row>
    <row r="713" spans="1:16" ht="14.25">
      <c r="A713" s="8">
        <v>2015</v>
      </c>
      <c r="B713" s="9" t="s">
        <v>326</v>
      </c>
      <c r="C713" s="9" t="s">
        <v>327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0</v>
      </c>
      <c r="M713" s="6">
        <v>2015</v>
      </c>
      <c r="N713" s="7">
        <v>4700000</v>
      </c>
      <c r="O713" s="11">
        <v>42059</v>
      </c>
      <c r="P713" s="11">
        <v>42059</v>
      </c>
    </row>
    <row r="714" spans="1:16" ht="14.25">
      <c r="A714" s="8">
        <v>2015</v>
      </c>
      <c r="B714" s="9" t="s">
        <v>326</v>
      </c>
      <c r="C714" s="9" t="s">
        <v>327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4</v>
      </c>
      <c r="M714" s="6">
        <v>2019</v>
      </c>
      <c r="N714" s="7">
        <v>2300000</v>
      </c>
      <c r="O714" s="11">
        <v>42059</v>
      </c>
      <c r="P714" s="11">
        <v>42059</v>
      </c>
    </row>
    <row r="715" spans="1:16" ht="14.25">
      <c r="A715" s="8">
        <v>2015</v>
      </c>
      <c r="B715" s="9" t="s">
        <v>326</v>
      </c>
      <c r="C715" s="9" t="s">
        <v>327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2</v>
      </c>
      <c r="M715" s="6">
        <v>2017</v>
      </c>
      <c r="N715" s="7">
        <v>3200000</v>
      </c>
      <c r="O715" s="11">
        <v>42059</v>
      </c>
      <c r="P715" s="11">
        <v>42059</v>
      </c>
    </row>
    <row r="716" spans="1:16" ht="14.25">
      <c r="A716" s="8">
        <v>2015</v>
      </c>
      <c r="B716" s="9" t="s">
        <v>326</v>
      </c>
      <c r="C716" s="9" t="s">
        <v>327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11</v>
      </c>
      <c r="M716" s="6">
        <v>2026</v>
      </c>
      <c r="N716" s="7">
        <v>130000</v>
      </c>
      <c r="O716" s="11">
        <v>42059</v>
      </c>
      <c r="P716" s="11">
        <v>42059</v>
      </c>
    </row>
    <row r="717" spans="1:16" ht="14.25">
      <c r="A717" s="8">
        <v>2015</v>
      </c>
      <c r="B717" s="9" t="s">
        <v>326</v>
      </c>
      <c r="C717" s="9" t="s">
        <v>327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6</v>
      </c>
      <c r="M717" s="6">
        <v>2021</v>
      </c>
      <c r="N717" s="7">
        <v>1310000</v>
      </c>
      <c r="O717" s="11">
        <v>42059</v>
      </c>
      <c r="P717" s="11">
        <v>42059</v>
      </c>
    </row>
    <row r="718" spans="1:16" ht="14.25">
      <c r="A718" s="8">
        <v>2015</v>
      </c>
      <c r="B718" s="9" t="s">
        <v>326</v>
      </c>
      <c r="C718" s="9" t="s">
        <v>327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7</v>
      </c>
      <c r="M718" s="6">
        <v>2022</v>
      </c>
      <c r="N718" s="7">
        <v>810000</v>
      </c>
      <c r="O718" s="11">
        <v>42059</v>
      </c>
      <c r="P718" s="11">
        <v>42059</v>
      </c>
    </row>
    <row r="719" spans="1:16" ht="14.25">
      <c r="A719" s="8">
        <v>2015</v>
      </c>
      <c r="B719" s="9" t="s">
        <v>326</v>
      </c>
      <c r="C719" s="9" t="s">
        <v>327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3</v>
      </c>
      <c r="M719" s="6">
        <v>2018</v>
      </c>
      <c r="N719" s="7">
        <v>2700000</v>
      </c>
      <c r="O719" s="11">
        <v>42059</v>
      </c>
      <c r="P719" s="11">
        <v>42059</v>
      </c>
    </row>
    <row r="720" spans="1:16" ht="14.25">
      <c r="A720" s="8">
        <v>2015</v>
      </c>
      <c r="B720" s="9" t="s">
        <v>326</v>
      </c>
      <c r="C720" s="9" t="s">
        <v>327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1</v>
      </c>
      <c r="M720" s="6">
        <v>2016</v>
      </c>
      <c r="N720" s="7">
        <v>3700000</v>
      </c>
      <c r="O720" s="11">
        <v>42059</v>
      </c>
      <c r="P720" s="11">
        <v>42059</v>
      </c>
    </row>
    <row r="721" spans="1:16" ht="14.25">
      <c r="A721" s="8">
        <v>2015</v>
      </c>
      <c r="B721" s="9" t="s">
        <v>326</v>
      </c>
      <c r="C721" s="9" t="s">
        <v>327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9</v>
      </c>
      <c r="M721" s="6">
        <v>2024</v>
      </c>
      <c r="N721" s="7">
        <v>350000</v>
      </c>
      <c r="O721" s="11">
        <v>42059</v>
      </c>
      <c r="P721" s="11">
        <v>42059</v>
      </c>
    </row>
    <row r="722" spans="1:16" ht="14.25">
      <c r="A722" s="8">
        <v>2015</v>
      </c>
      <c r="B722" s="9" t="s">
        <v>326</v>
      </c>
      <c r="C722" s="9" t="s">
        <v>327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10</v>
      </c>
      <c r="M722" s="6">
        <v>2025</v>
      </c>
      <c r="N722" s="7">
        <v>230000</v>
      </c>
      <c r="O722" s="11">
        <v>42059</v>
      </c>
      <c r="P722" s="11">
        <v>42059</v>
      </c>
    </row>
    <row r="723" spans="1:16" ht="14.25">
      <c r="A723" s="8">
        <v>2015</v>
      </c>
      <c r="B723" s="9" t="s">
        <v>326</v>
      </c>
      <c r="C723" s="9" t="s">
        <v>327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8</v>
      </c>
      <c r="M723" s="6">
        <v>2023</v>
      </c>
      <c r="N723" s="7">
        <v>460000</v>
      </c>
      <c r="O723" s="11">
        <v>42059</v>
      </c>
      <c r="P723" s="11">
        <v>42059</v>
      </c>
    </row>
    <row r="724" spans="1:16" ht="14.25">
      <c r="A724" s="8">
        <v>2015</v>
      </c>
      <c r="B724" s="9" t="s">
        <v>326</v>
      </c>
      <c r="C724" s="9" t="s">
        <v>327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3</v>
      </c>
      <c r="M724" s="6">
        <v>2018</v>
      </c>
      <c r="N724" s="7">
        <v>0</v>
      </c>
      <c r="O724" s="11">
        <v>42059</v>
      </c>
      <c r="P724" s="11">
        <v>42059</v>
      </c>
    </row>
    <row r="725" spans="1:16" ht="14.25">
      <c r="A725" s="8">
        <v>2015</v>
      </c>
      <c r="B725" s="9" t="s">
        <v>326</v>
      </c>
      <c r="C725" s="9" t="s">
        <v>327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11</v>
      </c>
      <c r="M725" s="6">
        <v>2026</v>
      </c>
      <c r="N725" s="7">
        <v>0</v>
      </c>
      <c r="O725" s="11">
        <v>42059</v>
      </c>
      <c r="P725" s="11">
        <v>42059</v>
      </c>
    </row>
    <row r="726" spans="1:16" ht="14.25">
      <c r="A726" s="8">
        <v>2015</v>
      </c>
      <c r="B726" s="9" t="s">
        <v>326</v>
      </c>
      <c r="C726" s="9" t="s">
        <v>327</v>
      </c>
      <c r="D726" s="10">
        <v>3062000</v>
      </c>
      <c r="E726" s="10">
        <v>0</v>
      </c>
      <c r="F726" s="10"/>
      <c r="G726" s="10">
        <v>730</v>
      </c>
      <c r="H726" s="10">
        <v>12.3</v>
      </c>
      <c r="I726" s="10"/>
      <c r="J726" s="10" t="s">
        <v>95</v>
      </c>
      <c r="K726" s="10" t="b">
        <v>0</v>
      </c>
      <c r="L726" s="10">
        <v>7</v>
      </c>
      <c r="M726" s="6">
        <v>2022</v>
      </c>
      <c r="N726" s="7">
        <v>0</v>
      </c>
      <c r="O726" s="11">
        <v>42059</v>
      </c>
      <c r="P726" s="11">
        <v>42059</v>
      </c>
    </row>
    <row r="727" spans="1:16" ht="14.25">
      <c r="A727" s="8">
        <v>2015</v>
      </c>
      <c r="B727" s="9" t="s">
        <v>326</v>
      </c>
      <c r="C727" s="9" t="s">
        <v>327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1</v>
      </c>
      <c r="M727" s="6">
        <v>2016</v>
      </c>
      <c r="N727" s="7">
        <v>0</v>
      </c>
      <c r="O727" s="11">
        <v>42059</v>
      </c>
      <c r="P727" s="11">
        <v>42059</v>
      </c>
    </row>
    <row r="728" spans="1:16" ht="14.25">
      <c r="A728" s="8">
        <v>2015</v>
      </c>
      <c r="B728" s="9" t="s">
        <v>326</v>
      </c>
      <c r="C728" s="9" t="s">
        <v>327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10</v>
      </c>
      <c r="M728" s="6">
        <v>2025</v>
      </c>
      <c r="N728" s="7">
        <v>0</v>
      </c>
      <c r="O728" s="11">
        <v>42059</v>
      </c>
      <c r="P728" s="11">
        <v>42059</v>
      </c>
    </row>
    <row r="729" spans="1:16" ht="14.25">
      <c r="A729" s="8">
        <v>2015</v>
      </c>
      <c r="B729" s="9" t="s">
        <v>326</v>
      </c>
      <c r="C729" s="9" t="s">
        <v>327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5</v>
      </c>
      <c r="M729" s="6">
        <v>2020</v>
      </c>
      <c r="N729" s="7">
        <v>0</v>
      </c>
      <c r="O729" s="11">
        <v>42059</v>
      </c>
      <c r="P729" s="11">
        <v>42059</v>
      </c>
    </row>
    <row r="730" spans="1:16" ht="14.25">
      <c r="A730" s="8">
        <v>2015</v>
      </c>
      <c r="B730" s="9" t="s">
        <v>326</v>
      </c>
      <c r="C730" s="9" t="s">
        <v>327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9</v>
      </c>
      <c r="M730" s="6">
        <v>2024</v>
      </c>
      <c r="N730" s="7">
        <v>0</v>
      </c>
      <c r="O730" s="11">
        <v>42059</v>
      </c>
      <c r="P730" s="11">
        <v>42059</v>
      </c>
    </row>
    <row r="731" spans="1:16" ht="14.25">
      <c r="A731" s="8">
        <v>2015</v>
      </c>
      <c r="B731" s="9" t="s">
        <v>326</v>
      </c>
      <c r="C731" s="9" t="s">
        <v>327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6</v>
      </c>
      <c r="M731" s="6">
        <v>2021</v>
      </c>
      <c r="N731" s="7">
        <v>0</v>
      </c>
      <c r="O731" s="11">
        <v>42059</v>
      </c>
      <c r="P731" s="11">
        <v>42059</v>
      </c>
    </row>
    <row r="732" spans="1:16" ht="14.25">
      <c r="A732" s="8">
        <v>2015</v>
      </c>
      <c r="B732" s="9" t="s">
        <v>326</v>
      </c>
      <c r="C732" s="9" t="s">
        <v>327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0</v>
      </c>
      <c r="M732" s="6">
        <v>2015</v>
      </c>
      <c r="N732" s="7">
        <v>1517214.92</v>
      </c>
      <c r="O732" s="11">
        <v>42059</v>
      </c>
      <c r="P732" s="11">
        <v>42059</v>
      </c>
    </row>
    <row r="733" spans="1:16" ht="14.25">
      <c r="A733" s="8">
        <v>2015</v>
      </c>
      <c r="B733" s="9" t="s">
        <v>326</v>
      </c>
      <c r="C733" s="9" t="s">
        <v>327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8</v>
      </c>
      <c r="M733" s="6">
        <v>2023</v>
      </c>
      <c r="N733" s="7">
        <v>0</v>
      </c>
      <c r="O733" s="11">
        <v>42059</v>
      </c>
      <c r="P733" s="11">
        <v>42059</v>
      </c>
    </row>
    <row r="734" spans="1:16" ht="14.25">
      <c r="A734" s="8">
        <v>2015</v>
      </c>
      <c r="B734" s="9" t="s">
        <v>326</v>
      </c>
      <c r="C734" s="9" t="s">
        <v>327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4</v>
      </c>
      <c r="M734" s="6">
        <v>2019</v>
      </c>
      <c r="N734" s="7">
        <v>0</v>
      </c>
      <c r="O734" s="11">
        <v>42059</v>
      </c>
      <c r="P734" s="11">
        <v>42059</v>
      </c>
    </row>
    <row r="735" spans="1:16" ht="14.25">
      <c r="A735" s="8">
        <v>2015</v>
      </c>
      <c r="B735" s="9" t="s">
        <v>326</v>
      </c>
      <c r="C735" s="9" t="s">
        <v>327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2</v>
      </c>
      <c r="M735" s="6">
        <v>2017</v>
      </c>
      <c r="N735" s="7">
        <v>0</v>
      </c>
      <c r="O735" s="11">
        <v>42059</v>
      </c>
      <c r="P735" s="11">
        <v>42059</v>
      </c>
    </row>
    <row r="736" spans="1:16" ht="14.25">
      <c r="A736" s="8">
        <v>2015</v>
      </c>
      <c r="B736" s="9" t="s">
        <v>326</v>
      </c>
      <c r="C736" s="9" t="s">
        <v>327</v>
      </c>
      <c r="D736" s="10">
        <v>3062000</v>
      </c>
      <c r="E736" s="10">
        <v>0</v>
      </c>
      <c r="F736" s="10"/>
      <c r="G736" s="10">
        <v>190</v>
      </c>
      <c r="H736" s="10">
        <v>2.2</v>
      </c>
      <c r="I736" s="10"/>
      <c r="J736" s="10" t="s">
        <v>52</v>
      </c>
      <c r="K736" s="10" t="b">
        <v>0</v>
      </c>
      <c r="L736" s="10">
        <v>4</v>
      </c>
      <c r="M736" s="6">
        <v>2019</v>
      </c>
      <c r="N736" s="7">
        <v>30476048</v>
      </c>
      <c r="O736" s="11">
        <v>42059</v>
      </c>
      <c r="P736" s="11">
        <v>42059</v>
      </c>
    </row>
    <row r="737" spans="1:16" ht="14.25">
      <c r="A737" s="8">
        <v>2015</v>
      </c>
      <c r="B737" s="9" t="s">
        <v>326</v>
      </c>
      <c r="C737" s="9" t="s">
        <v>327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3</v>
      </c>
      <c r="M737" s="6">
        <v>2018</v>
      </c>
      <c r="N737" s="7">
        <v>31476048</v>
      </c>
      <c r="O737" s="11">
        <v>42059</v>
      </c>
      <c r="P737" s="11">
        <v>42059</v>
      </c>
    </row>
    <row r="738" spans="1:16" ht="14.25">
      <c r="A738" s="8">
        <v>2015</v>
      </c>
      <c r="B738" s="9" t="s">
        <v>326</v>
      </c>
      <c r="C738" s="9" t="s">
        <v>327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2</v>
      </c>
      <c r="M738" s="6">
        <v>2017</v>
      </c>
      <c r="N738" s="7">
        <v>27335470</v>
      </c>
      <c r="O738" s="11">
        <v>42059</v>
      </c>
      <c r="P738" s="11">
        <v>42059</v>
      </c>
    </row>
    <row r="739" spans="1:16" ht="14.25">
      <c r="A739" s="8">
        <v>2015</v>
      </c>
      <c r="B739" s="9" t="s">
        <v>326</v>
      </c>
      <c r="C739" s="9" t="s">
        <v>327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10</v>
      </c>
      <c r="M739" s="6">
        <v>2025</v>
      </c>
      <c r="N739" s="7">
        <v>42221364</v>
      </c>
      <c r="O739" s="11">
        <v>42059</v>
      </c>
      <c r="P739" s="11">
        <v>42059</v>
      </c>
    </row>
    <row r="740" spans="1:16" ht="14.25">
      <c r="A740" s="8">
        <v>2015</v>
      </c>
      <c r="B740" s="9" t="s">
        <v>326</v>
      </c>
      <c r="C740" s="9" t="s">
        <v>327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0</v>
      </c>
      <c r="M740" s="6">
        <v>2015</v>
      </c>
      <c r="N740" s="7">
        <v>43015240.17</v>
      </c>
      <c r="O740" s="11">
        <v>42059</v>
      </c>
      <c r="P740" s="11">
        <v>42059</v>
      </c>
    </row>
    <row r="741" spans="1:16" ht="14.25">
      <c r="A741" s="8">
        <v>2015</v>
      </c>
      <c r="B741" s="9" t="s">
        <v>326</v>
      </c>
      <c r="C741" s="9" t="s">
        <v>327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7</v>
      </c>
      <c r="M741" s="6">
        <v>2022</v>
      </c>
      <c r="N741" s="7">
        <v>34622048</v>
      </c>
      <c r="O741" s="11">
        <v>42059</v>
      </c>
      <c r="P741" s="11">
        <v>42059</v>
      </c>
    </row>
    <row r="742" spans="1:16" ht="14.25">
      <c r="A742" s="8">
        <v>2015</v>
      </c>
      <c r="B742" s="9" t="s">
        <v>326</v>
      </c>
      <c r="C742" s="9" t="s">
        <v>327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8</v>
      </c>
      <c r="M742" s="6">
        <v>2023</v>
      </c>
      <c r="N742" s="7">
        <v>41798048</v>
      </c>
      <c r="O742" s="11">
        <v>42059</v>
      </c>
      <c r="P742" s="11">
        <v>42059</v>
      </c>
    </row>
    <row r="743" spans="1:16" ht="14.25">
      <c r="A743" s="8">
        <v>2015</v>
      </c>
      <c r="B743" s="9" t="s">
        <v>326</v>
      </c>
      <c r="C743" s="9" t="s">
        <v>327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9</v>
      </c>
      <c r="M743" s="6">
        <v>2024</v>
      </c>
      <c r="N743" s="7">
        <v>41800542</v>
      </c>
      <c r="O743" s="11">
        <v>42059</v>
      </c>
      <c r="P743" s="11">
        <v>42059</v>
      </c>
    </row>
    <row r="744" spans="1:16" ht="14.25">
      <c r="A744" s="8">
        <v>2015</v>
      </c>
      <c r="B744" s="9" t="s">
        <v>326</v>
      </c>
      <c r="C744" s="9" t="s">
        <v>327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6</v>
      </c>
      <c r="M744" s="6">
        <v>2021</v>
      </c>
      <c r="N744" s="7">
        <v>29438048</v>
      </c>
      <c r="O744" s="11">
        <v>42059</v>
      </c>
      <c r="P744" s="11">
        <v>42059</v>
      </c>
    </row>
    <row r="745" spans="1:16" ht="14.25">
      <c r="A745" s="8">
        <v>2015</v>
      </c>
      <c r="B745" s="9" t="s">
        <v>326</v>
      </c>
      <c r="C745" s="9" t="s">
        <v>327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5</v>
      </c>
      <c r="M745" s="6">
        <v>2020</v>
      </c>
      <c r="N745" s="7">
        <v>27998048</v>
      </c>
      <c r="O745" s="11">
        <v>42059</v>
      </c>
      <c r="P745" s="11">
        <v>42059</v>
      </c>
    </row>
    <row r="746" spans="1:16" ht="14.25">
      <c r="A746" s="8">
        <v>2015</v>
      </c>
      <c r="B746" s="9" t="s">
        <v>326</v>
      </c>
      <c r="C746" s="9" t="s">
        <v>327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11</v>
      </c>
      <c r="M746" s="6">
        <v>2026</v>
      </c>
      <c r="N746" s="7">
        <v>42159664</v>
      </c>
      <c r="O746" s="11">
        <v>42059</v>
      </c>
      <c r="P746" s="11">
        <v>42059</v>
      </c>
    </row>
    <row r="747" spans="1:16" ht="14.25">
      <c r="A747" s="8">
        <v>2015</v>
      </c>
      <c r="B747" s="9" t="s">
        <v>326</v>
      </c>
      <c r="C747" s="9" t="s">
        <v>327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1</v>
      </c>
      <c r="M747" s="6">
        <v>2016</v>
      </c>
      <c r="N747" s="7">
        <v>20597010</v>
      </c>
      <c r="O747" s="11">
        <v>42059</v>
      </c>
      <c r="P747" s="11">
        <v>42059</v>
      </c>
    </row>
    <row r="748" spans="1:16" ht="14.25">
      <c r="A748" s="8">
        <v>2015</v>
      </c>
      <c r="B748" s="9" t="s">
        <v>326</v>
      </c>
      <c r="C748" s="9" t="s">
        <v>327</v>
      </c>
      <c r="D748" s="10">
        <v>3062000</v>
      </c>
      <c r="E748" s="10">
        <v>0</v>
      </c>
      <c r="F748" s="10"/>
      <c r="G748" s="10">
        <v>1000</v>
      </c>
      <c r="H748" s="10">
        <v>16.1</v>
      </c>
      <c r="I748" s="10"/>
      <c r="J748" s="10" t="s">
        <v>330</v>
      </c>
      <c r="K748" s="10" t="b">
        <v>1</v>
      </c>
      <c r="L748" s="10">
        <v>0</v>
      </c>
      <c r="M748" s="6">
        <v>2015</v>
      </c>
      <c r="N748" s="7">
        <v>0</v>
      </c>
      <c r="O748" s="11">
        <v>42059</v>
      </c>
      <c r="P748" s="11">
        <v>42059</v>
      </c>
    </row>
    <row r="749" spans="1:16" ht="14.25">
      <c r="A749" s="8">
        <v>2015</v>
      </c>
      <c r="B749" s="9" t="s">
        <v>326</v>
      </c>
      <c r="C749" s="9" t="s">
        <v>327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330</v>
      </c>
      <c r="K749" s="10" t="b">
        <v>1</v>
      </c>
      <c r="L749" s="10">
        <v>7</v>
      </c>
      <c r="M749" s="6">
        <v>2022</v>
      </c>
      <c r="N749" s="7">
        <v>0</v>
      </c>
      <c r="O749" s="11">
        <v>42059</v>
      </c>
      <c r="P749" s="11">
        <v>42059</v>
      </c>
    </row>
    <row r="750" spans="1:16" ht="14.25">
      <c r="A750" s="8">
        <v>2015</v>
      </c>
      <c r="B750" s="9" t="s">
        <v>326</v>
      </c>
      <c r="C750" s="9" t="s">
        <v>327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330</v>
      </c>
      <c r="K750" s="10" t="b">
        <v>1</v>
      </c>
      <c r="L750" s="10">
        <v>6</v>
      </c>
      <c r="M750" s="6">
        <v>2021</v>
      </c>
      <c r="N750" s="7">
        <v>0</v>
      </c>
      <c r="O750" s="11">
        <v>42059</v>
      </c>
      <c r="P750" s="11">
        <v>42059</v>
      </c>
    </row>
    <row r="751" spans="1:16" ht="14.25">
      <c r="A751" s="8">
        <v>2015</v>
      </c>
      <c r="B751" s="9" t="s">
        <v>326</v>
      </c>
      <c r="C751" s="9" t="s">
        <v>327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330</v>
      </c>
      <c r="K751" s="10" t="b">
        <v>1</v>
      </c>
      <c r="L751" s="10">
        <v>11</v>
      </c>
      <c r="M751" s="6">
        <v>2026</v>
      </c>
      <c r="N751" s="7">
        <v>0</v>
      </c>
      <c r="O751" s="11">
        <v>42059</v>
      </c>
      <c r="P751" s="11">
        <v>42059</v>
      </c>
    </row>
    <row r="752" spans="1:16" ht="14.25">
      <c r="A752" s="8">
        <v>2015</v>
      </c>
      <c r="B752" s="9" t="s">
        <v>326</v>
      </c>
      <c r="C752" s="9" t="s">
        <v>327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330</v>
      </c>
      <c r="K752" s="10" t="b">
        <v>1</v>
      </c>
      <c r="L752" s="10">
        <v>3</v>
      </c>
      <c r="M752" s="6">
        <v>2018</v>
      </c>
      <c r="N752" s="7">
        <v>0</v>
      </c>
      <c r="O752" s="11">
        <v>42059</v>
      </c>
      <c r="P752" s="11">
        <v>42059</v>
      </c>
    </row>
    <row r="753" spans="1:16" ht="14.25">
      <c r="A753" s="8">
        <v>2015</v>
      </c>
      <c r="B753" s="9" t="s">
        <v>326</v>
      </c>
      <c r="C753" s="9" t="s">
        <v>327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330</v>
      </c>
      <c r="K753" s="10" t="b">
        <v>1</v>
      </c>
      <c r="L753" s="10">
        <v>4</v>
      </c>
      <c r="M753" s="6">
        <v>2019</v>
      </c>
      <c r="N753" s="7">
        <v>0</v>
      </c>
      <c r="O753" s="11">
        <v>42059</v>
      </c>
      <c r="P753" s="11">
        <v>42059</v>
      </c>
    </row>
    <row r="754" spans="1:16" ht="14.25">
      <c r="A754" s="8">
        <v>2015</v>
      </c>
      <c r="B754" s="9" t="s">
        <v>326</v>
      </c>
      <c r="C754" s="9" t="s">
        <v>327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330</v>
      </c>
      <c r="K754" s="10" t="b">
        <v>1</v>
      </c>
      <c r="L754" s="10">
        <v>5</v>
      </c>
      <c r="M754" s="6">
        <v>2020</v>
      </c>
      <c r="N754" s="7">
        <v>0</v>
      </c>
      <c r="O754" s="11">
        <v>42059</v>
      </c>
      <c r="P754" s="11">
        <v>42059</v>
      </c>
    </row>
    <row r="755" spans="1:16" ht="14.25">
      <c r="A755" s="8">
        <v>2015</v>
      </c>
      <c r="B755" s="9" t="s">
        <v>326</v>
      </c>
      <c r="C755" s="9" t="s">
        <v>327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330</v>
      </c>
      <c r="K755" s="10" t="b">
        <v>1</v>
      </c>
      <c r="L755" s="10">
        <v>2</v>
      </c>
      <c r="M755" s="6">
        <v>2017</v>
      </c>
      <c r="N755" s="7">
        <v>0</v>
      </c>
      <c r="O755" s="11">
        <v>42059</v>
      </c>
      <c r="P755" s="11">
        <v>42059</v>
      </c>
    </row>
    <row r="756" spans="1:16" ht="14.25">
      <c r="A756" s="8">
        <v>2015</v>
      </c>
      <c r="B756" s="9" t="s">
        <v>326</v>
      </c>
      <c r="C756" s="9" t="s">
        <v>327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330</v>
      </c>
      <c r="K756" s="10" t="b">
        <v>1</v>
      </c>
      <c r="L756" s="10">
        <v>9</v>
      </c>
      <c r="M756" s="6">
        <v>2024</v>
      </c>
      <c r="N756" s="7">
        <v>0</v>
      </c>
      <c r="O756" s="11">
        <v>42059</v>
      </c>
      <c r="P756" s="11">
        <v>42059</v>
      </c>
    </row>
    <row r="757" spans="1:16" ht="14.25">
      <c r="A757" s="8">
        <v>2015</v>
      </c>
      <c r="B757" s="9" t="s">
        <v>326</v>
      </c>
      <c r="C757" s="9" t="s">
        <v>327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330</v>
      </c>
      <c r="K757" s="10" t="b">
        <v>1</v>
      </c>
      <c r="L757" s="10">
        <v>10</v>
      </c>
      <c r="M757" s="6">
        <v>2025</v>
      </c>
      <c r="N757" s="7">
        <v>0</v>
      </c>
      <c r="O757" s="11">
        <v>42059</v>
      </c>
      <c r="P757" s="11">
        <v>42059</v>
      </c>
    </row>
    <row r="758" spans="1:16" ht="14.25">
      <c r="A758" s="8">
        <v>2015</v>
      </c>
      <c r="B758" s="9" t="s">
        <v>326</v>
      </c>
      <c r="C758" s="9" t="s">
        <v>327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330</v>
      </c>
      <c r="K758" s="10" t="b">
        <v>1</v>
      </c>
      <c r="L758" s="10">
        <v>1</v>
      </c>
      <c r="M758" s="6">
        <v>2016</v>
      </c>
      <c r="N758" s="7">
        <v>0</v>
      </c>
      <c r="O758" s="11">
        <v>42059</v>
      </c>
      <c r="P758" s="11">
        <v>42059</v>
      </c>
    </row>
    <row r="759" spans="1:16" ht="14.25">
      <c r="A759" s="8">
        <v>2015</v>
      </c>
      <c r="B759" s="9" t="s">
        <v>326</v>
      </c>
      <c r="C759" s="9" t="s">
        <v>327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330</v>
      </c>
      <c r="K759" s="10" t="b">
        <v>1</v>
      </c>
      <c r="L759" s="10">
        <v>8</v>
      </c>
      <c r="M759" s="6">
        <v>2023</v>
      </c>
      <c r="N759" s="7">
        <v>0</v>
      </c>
      <c r="O759" s="11">
        <v>42059</v>
      </c>
      <c r="P759" s="11">
        <v>42059</v>
      </c>
    </row>
    <row r="760" spans="1:16" ht="14.25">
      <c r="A760" s="8">
        <v>2015</v>
      </c>
      <c r="B760" s="9" t="s">
        <v>326</v>
      </c>
      <c r="C760" s="9" t="s">
        <v>327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3</v>
      </c>
      <c r="M760" s="6">
        <v>2018</v>
      </c>
      <c r="N760" s="7">
        <v>0</v>
      </c>
      <c r="O760" s="11">
        <v>42059</v>
      </c>
      <c r="P760" s="11">
        <v>42059</v>
      </c>
    </row>
    <row r="761" spans="1:16" ht="14.25">
      <c r="A761" s="8">
        <v>2015</v>
      </c>
      <c r="B761" s="9" t="s">
        <v>326</v>
      </c>
      <c r="C761" s="9" t="s">
        <v>327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1</v>
      </c>
      <c r="M761" s="6">
        <v>2016</v>
      </c>
      <c r="N761" s="7">
        <v>0</v>
      </c>
      <c r="O761" s="11">
        <v>42059</v>
      </c>
      <c r="P761" s="11">
        <v>42059</v>
      </c>
    </row>
    <row r="762" spans="1:16" ht="14.25">
      <c r="A762" s="8">
        <v>2015</v>
      </c>
      <c r="B762" s="9" t="s">
        <v>326</v>
      </c>
      <c r="C762" s="9" t="s">
        <v>327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9</v>
      </c>
      <c r="M762" s="6">
        <v>2024</v>
      </c>
      <c r="N762" s="7">
        <v>0</v>
      </c>
      <c r="O762" s="11">
        <v>42059</v>
      </c>
      <c r="P762" s="11">
        <v>42059</v>
      </c>
    </row>
    <row r="763" spans="1:16" ht="14.25">
      <c r="A763" s="8">
        <v>2015</v>
      </c>
      <c r="B763" s="9" t="s">
        <v>326</v>
      </c>
      <c r="C763" s="9" t="s">
        <v>327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10</v>
      </c>
      <c r="M763" s="6">
        <v>2025</v>
      </c>
      <c r="N763" s="7">
        <v>0</v>
      </c>
      <c r="O763" s="11">
        <v>42059</v>
      </c>
      <c r="P763" s="11">
        <v>42059</v>
      </c>
    </row>
    <row r="764" spans="1:16" ht="14.25">
      <c r="A764" s="8">
        <v>2015</v>
      </c>
      <c r="B764" s="9" t="s">
        <v>326</v>
      </c>
      <c r="C764" s="9" t="s">
        <v>327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6</v>
      </c>
      <c r="M764" s="6">
        <v>2021</v>
      </c>
      <c r="N764" s="7">
        <v>0</v>
      </c>
      <c r="O764" s="11">
        <v>42059</v>
      </c>
      <c r="P764" s="11">
        <v>42059</v>
      </c>
    </row>
    <row r="765" spans="1:16" ht="14.25">
      <c r="A765" s="8">
        <v>2015</v>
      </c>
      <c r="B765" s="9" t="s">
        <v>326</v>
      </c>
      <c r="C765" s="9" t="s">
        <v>327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5</v>
      </c>
      <c r="M765" s="6">
        <v>2020</v>
      </c>
      <c r="N765" s="7">
        <v>0</v>
      </c>
      <c r="O765" s="11">
        <v>42059</v>
      </c>
      <c r="P765" s="11">
        <v>42059</v>
      </c>
    </row>
    <row r="766" spans="1:16" ht="14.25">
      <c r="A766" s="8">
        <v>2015</v>
      </c>
      <c r="B766" s="9" t="s">
        <v>326</v>
      </c>
      <c r="C766" s="9" t="s">
        <v>327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11</v>
      </c>
      <c r="M766" s="6">
        <v>2026</v>
      </c>
      <c r="N766" s="7">
        <v>0</v>
      </c>
      <c r="O766" s="11">
        <v>42059</v>
      </c>
      <c r="P766" s="11">
        <v>42059</v>
      </c>
    </row>
    <row r="767" spans="1:16" ht="14.25">
      <c r="A767" s="8">
        <v>2015</v>
      </c>
      <c r="B767" s="9" t="s">
        <v>326</v>
      </c>
      <c r="C767" s="9" t="s">
        <v>327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2</v>
      </c>
      <c r="M767" s="6">
        <v>2017</v>
      </c>
      <c r="N767" s="7">
        <v>0</v>
      </c>
      <c r="O767" s="11">
        <v>42059</v>
      </c>
      <c r="P767" s="11">
        <v>42059</v>
      </c>
    </row>
    <row r="768" spans="1:16" ht="14.25">
      <c r="A768" s="8">
        <v>2015</v>
      </c>
      <c r="B768" s="9" t="s">
        <v>326</v>
      </c>
      <c r="C768" s="9" t="s">
        <v>327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0</v>
      </c>
      <c r="M768" s="6">
        <v>2015</v>
      </c>
      <c r="N768" s="7">
        <v>0</v>
      </c>
      <c r="O768" s="11">
        <v>42059</v>
      </c>
      <c r="P768" s="11">
        <v>42059</v>
      </c>
    </row>
    <row r="769" spans="1:16" ht="14.25">
      <c r="A769" s="8">
        <v>2015</v>
      </c>
      <c r="B769" s="9" t="s">
        <v>326</v>
      </c>
      <c r="C769" s="9" t="s">
        <v>327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4</v>
      </c>
      <c r="M769" s="6">
        <v>2019</v>
      </c>
      <c r="N769" s="7">
        <v>0</v>
      </c>
      <c r="O769" s="11">
        <v>42059</v>
      </c>
      <c r="P769" s="11">
        <v>42059</v>
      </c>
    </row>
    <row r="770" spans="1:16" ht="14.25">
      <c r="A770" s="8">
        <v>2015</v>
      </c>
      <c r="B770" s="9" t="s">
        <v>326</v>
      </c>
      <c r="C770" s="9" t="s">
        <v>327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7</v>
      </c>
      <c r="M770" s="6">
        <v>2022</v>
      </c>
      <c r="N770" s="7">
        <v>0</v>
      </c>
      <c r="O770" s="11">
        <v>42059</v>
      </c>
      <c r="P770" s="11">
        <v>42059</v>
      </c>
    </row>
    <row r="771" spans="1:16" ht="14.25">
      <c r="A771" s="8">
        <v>2015</v>
      </c>
      <c r="B771" s="9" t="s">
        <v>326</v>
      </c>
      <c r="C771" s="9" t="s">
        <v>327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8</v>
      </c>
      <c r="M771" s="6">
        <v>2023</v>
      </c>
      <c r="N771" s="7">
        <v>0</v>
      </c>
      <c r="O771" s="11">
        <v>42059</v>
      </c>
      <c r="P771" s="11">
        <v>42059</v>
      </c>
    </row>
    <row r="772" spans="1:16" ht="14.25">
      <c r="A772" s="8">
        <v>2015</v>
      </c>
      <c r="B772" s="9" t="s">
        <v>326</v>
      </c>
      <c r="C772" s="9" t="s">
        <v>327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1</v>
      </c>
      <c r="M772" s="6">
        <v>2016</v>
      </c>
      <c r="N772" s="7">
        <v>0</v>
      </c>
      <c r="O772" s="11">
        <v>42059</v>
      </c>
      <c r="P772" s="11">
        <v>42059</v>
      </c>
    </row>
    <row r="773" spans="1:16" ht="14.25">
      <c r="A773" s="8">
        <v>2015</v>
      </c>
      <c r="B773" s="9" t="s">
        <v>326</v>
      </c>
      <c r="C773" s="9" t="s">
        <v>327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9</v>
      </c>
      <c r="M773" s="6">
        <v>2024</v>
      </c>
      <c r="N773" s="7">
        <v>9202730.51</v>
      </c>
      <c r="O773" s="11">
        <v>42059</v>
      </c>
      <c r="P773" s="11">
        <v>42059</v>
      </c>
    </row>
    <row r="774" spans="1:16" ht="14.25">
      <c r="A774" s="8">
        <v>2015</v>
      </c>
      <c r="B774" s="9" t="s">
        <v>326</v>
      </c>
      <c r="C774" s="9" t="s">
        <v>327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4</v>
      </c>
      <c r="M774" s="6">
        <v>2019</v>
      </c>
      <c r="N774" s="7">
        <v>10320596.3</v>
      </c>
      <c r="O774" s="11">
        <v>42059</v>
      </c>
      <c r="P774" s="11">
        <v>42059</v>
      </c>
    </row>
    <row r="775" spans="1:16" ht="14.25">
      <c r="A775" s="8">
        <v>2015</v>
      </c>
      <c r="B775" s="9" t="s">
        <v>326</v>
      </c>
      <c r="C775" s="9" t="s">
        <v>327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8</v>
      </c>
      <c r="M775" s="6">
        <v>2023</v>
      </c>
      <c r="N775" s="7">
        <v>9426716.06</v>
      </c>
      <c r="O775" s="11">
        <v>42059</v>
      </c>
      <c r="P775" s="11">
        <v>42059</v>
      </c>
    </row>
    <row r="776" spans="1:16" ht="14.25">
      <c r="A776" s="8">
        <v>2015</v>
      </c>
      <c r="B776" s="9" t="s">
        <v>326</v>
      </c>
      <c r="C776" s="9" t="s">
        <v>327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7</v>
      </c>
      <c r="M776" s="6">
        <v>2022</v>
      </c>
      <c r="N776" s="7">
        <v>9649684.63</v>
      </c>
      <c r="O776" s="11">
        <v>42059</v>
      </c>
      <c r="P776" s="11">
        <v>42059</v>
      </c>
    </row>
    <row r="777" spans="1:16" ht="14.25">
      <c r="A777" s="8">
        <v>2015</v>
      </c>
      <c r="B777" s="9" t="s">
        <v>326</v>
      </c>
      <c r="C777" s="9" t="s">
        <v>327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2</v>
      </c>
      <c r="M777" s="6">
        <v>2017</v>
      </c>
      <c r="N777" s="7">
        <v>10766574.43</v>
      </c>
      <c r="O777" s="11">
        <v>42059</v>
      </c>
      <c r="P777" s="11">
        <v>42059</v>
      </c>
    </row>
    <row r="778" spans="1:16" ht="14.25">
      <c r="A778" s="8">
        <v>2015</v>
      </c>
      <c r="B778" s="9" t="s">
        <v>326</v>
      </c>
      <c r="C778" s="9" t="s">
        <v>327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11</v>
      </c>
      <c r="M778" s="6">
        <v>2026</v>
      </c>
      <c r="N778" s="7">
        <v>8757964.38</v>
      </c>
      <c r="O778" s="11">
        <v>42059</v>
      </c>
      <c r="P778" s="11">
        <v>42059</v>
      </c>
    </row>
    <row r="779" spans="1:16" ht="14.25">
      <c r="A779" s="8">
        <v>2015</v>
      </c>
      <c r="B779" s="9" t="s">
        <v>326</v>
      </c>
      <c r="C779" s="9" t="s">
        <v>327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10</v>
      </c>
      <c r="M779" s="6">
        <v>2025</v>
      </c>
      <c r="N779" s="7">
        <v>8980980.93</v>
      </c>
      <c r="O779" s="11">
        <v>42059</v>
      </c>
      <c r="P779" s="11">
        <v>42059</v>
      </c>
    </row>
    <row r="780" spans="1:16" ht="14.25">
      <c r="A780" s="8">
        <v>2015</v>
      </c>
      <c r="B780" s="9" t="s">
        <v>326</v>
      </c>
      <c r="C780" s="9" t="s">
        <v>327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6</v>
      </c>
      <c r="M780" s="6">
        <v>2021</v>
      </c>
      <c r="N780" s="7">
        <v>9873656.18</v>
      </c>
      <c r="O780" s="11">
        <v>42059</v>
      </c>
      <c r="P780" s="11">
        <v>42059</v>
      </c>
    </row>
    <row r="781" spans="1:16" ht="14.25">
      <c r="A781" s="8">
        <v>2015</v>
      </c>
      <c r="B781" s="9" t="s">
        <v>326</v>
      </c>
      <c r="C781" s="9" t="s">
        <v>327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5</v>
      </c>
      <c r="M781" s="6">
        <v>2020</v>
      </c>
      <c r="N781" s="7">
        <v>10096624.75</v>
      </c>
      <c r="O781" s="11">
        <v>42059</v>
      </c>
      <c r="P781" s="11">
        <v>42059</v>
      </c>
    </row>
    <row r="782" spans="1:16" ht="14.25">
      <c r="A782" s="8">
        <v>2015</v>
      </c>
      <c r="B782" s="9" t="s">
        <v>326</v>
      </c>
      <c r="C782" s="9" t="s">
        <v>327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3</v>
      </c>
      <c r="M782" s="6">
        <v>2018</v>
      </c>
      <c r="N782" s="7">
        <v>10543564.86</v>
      </c>
      <c r="O782" s="11">
        <v>42059</v>
      </c>
      <c r="P782" s="11">
        <v>42059</v>
      </c>
    </row>
    <row r="783" spans="1:16" ht="14.25">
      <c r="A783" s="8">
        <v>2015</v>
      </c>
      <c r="B783" s="9" t="s">
        <v>326</v>
      </c>
      <c r="C783" s="9" t="s">
        <v>327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0</v>
      </c>
      <c r="M783" s="6">
        <v>2015</v>
      </c>
      <c r="N783" s="7">
        <v>0</v>
      </c>
      <c r="O783" s="11">
        <v>42059</v>
      </c>
      <c r="P783" s="11">
        <v>42059</v>
      </c>
    </row>
    <row r="784" spans="1:16" ht="14.25">
      <c r="A784" s="8">
        <v>2015</v>
      </c>
      <c r="B784" s="9" t="s">
        <v>326</v>
      </c>
      <c r="C784" s="9" t="s">
        <v>327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331</v>
      </c>
      <c r="K784" s="10" t="b">
        <v>1</v>
      </c>
      <c r="L784" s="10">
        <v>6</v>
      </c>
      <c r="M784" s="6">
        <v>2021</v>
      </c>
      <c r="N784" s="7">
        <v>0</v>
      </c>
      <c r="O784" s="11">
        <v>42059</v>
      </c>
      <c r="P784" s="11">
        <v>42059</v>
      </c>
    </row>
    <row r="785" spans="1:16" ht="14.25">
      <c r="A785" s="8">
        <v>2015</v>
      </c>
      <c r="B785" s="9" t="s">
        <v>326</v>
      </c>
      <c r="C785" s="9" t="s">
        <v>327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331</v>
      </c>
      <c r="K785" s="10" t="b">
        <v>1</v>
      </c>
      <c r="L785" s="10">
        <v>11</v>
      </c>
      <c r="M785" s="6">
        <v>2026</v>
      </c>
      <c r="N785" s="7">
        <v>0</v>
      </c>
      <c r="O785" s="11">
        <v>42059</v>
      </c>
      <c r="P785" s="11">
        <v>42059</v>
      </c>
    </row>
    <row r="786" spans="1:16" ht="14.25">
      <c r="A786" s="8">
        <v>2015</v>
      </c>
      <c r="B786" s="9" t="s">
        <v>326</v>
      </c>
      <c r="C786" s="9" t="s">
        <v>327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331</v>
      </c>
      <c r="K786" s="10" t="b">
        <v>1</v>
      </c>
      <c r="L786" s="10">
        <v>8</v>
      </c>
      <c r="M786" s="6">
        <v>2023</v>
      </c>
      <c r="N786" s="7">
        <v>0</v>
      </c>
      <c r="O786" s="11">
        <v>42059</v>
      </c>
      <c r="P786" s="11">
        <v>42059</v>
      </c>
    </row>
    <row r="787" spans="1:16" ht="14.25">
      <c r="A787" s="8">
        <v>2015</v>
      </c>
      <c r="B787" s="9" t="s">
        <v>326</v>
      </c>
      <c r="C787" s="9" t="s">
        <v>327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331</v>
      </c>
      <c r="K787" s="10" t="b">
        <v>1</v>
      </c>
      <c r="L787" s="10">
        <v>9</v>
      </c>
      <c r="M787" s="6">
        <v>2024</v>
      </c>
      <c r="N787" s="7">
        <v>0</v>
      </c>
      <c r="O787" s="11">
        <v>42059</v>
      </c>
      <c r="P787" s="11">
        <v>42059</v>
      </c>
    </row>
    <row r="788" spans="1:16" ht="14.25">
      <c r="A788" s="8">
        <v>2015</v>
      </c>
      <c r="B788" s="9" t="s">
        <v>326</v>
      </c>
      <c r="C788" s="9" t="s">
        <v>327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331</v>
      </c>
      <c r="K788" s="10" t="b">
        <v>1</v>
      </c>
      <c r="L788" s="10">
        <v>0</v>
      </c>
      <c r="M788" s="6">
        <v>2015</v>
      </c>
      <c r="N788" s="7">
        <v>0</v>
      </c>
      <c r="O788" s="11">
        <v>42059</v>
      </c>
      <c r="P788" s="11">
        <v>42059</v>
      </c>
    </row>
    <row r="789" spans="1:16" ht="14.25">
      <c r="A789" s="8">
        <v>2015</v>
      </c>
      <c r="B789" s="9" t="s">
        <v>326</v>
      </c>
      <c r="C789" s="9" t="s">
        <v>327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331</v>
      </c>
      <c r="K789" s="10" t="b">
        <v>1</v>
      </c>
      <c r="L789" s="10">
        <v>4</v>
      </c>
      <c r="M789" s="6">
        <v>2019</v>
      </c>
      <c r="N789" s="7">
        <v>0</v>
      </c>
      <c r="O789" s="11">
        <v>42059</v>
      </c>
      <c r="P789" s="11">
        <v>42059</v>
      </c>
    </row>
    <row r="790" spans="1:16" ht="14.25">
      <c r="A790" s="8">
        <v>2015</v>
      </c>
      <c r="B790" s="9" t="s">
        <v>326</v>
      </c>
      <c r="C790" s="9" t="s">
        <v>327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331</v>
      </c>
      <c r="K790" s="10" t="b">
        <v>1</v>
      </c>
      <c r="L790" s="10">
        <v>2</v>
      </c>
      <c r="M790" s="6">
        <v>2017</v>
      </c>
      <c r="N790" s="7">
        <v>0</v>
      </c>
      <c r="O790" s="11">
        <v>42059</v>
      </c>
      <c r="P790" s="11">
        <v>42059</v>
      </c>
    </row>
    <row r="791" spans="1:16" ht="14.25">
      <c r="A791" s="8">
        <v>2015</v>
      </c>
      <c r="B791" s="9" t="s">
        <v>326</v>
      </c>
      <c r="C791" s="9" t="s">
        <v>327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331</v>
      </c>
      <c r="K791" s="10" t="b">
        <v>1</v>
      </c>
      <c r="L791" s="10">
        <v>3</v>
      </c>
      <c r="M791" s="6">
        <v>2018</v>
      </c>
      <c r="N791" s="7">
        <v>0</v>
      </c>
      <c r="O791" s="11">
        <v>42059</v>
      </c>
      <c r="P791" s="11">
        <v>42059</v>
      </c>
    </row>
    <row r="792" spans="1:16" ht="14.25">
      <c r="A792" s="8">
        <v>2015</v>
      </c>
      <c r="B792" s="9" t="s">
        <v>326</v>
      </c>
      <c r="C792" s="9" t="s">
        <v>327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331</v>
      </c>
      <c r="K792" s="10" t="b">
        <v>1</v>
      </c>
      <c r="L792" s="10">
        <v>1</v>
      </c>
      <c r="M792" s="6">
        <v>2016</v>
      </c>
      <c r="N792" s="7">
        <v>0</v>
      </c>
      <c r="O792" s="11">
        <v>42059</v>
      </c>
      <c r="P792" s="11">
        <v>42059</v>
      </c>
    </row>
    <row r="793" spans="1:16" ht="14.25">
      <c r="A793" s="8">
        <v>2015</v>
      </c>
      <c r="B793" s="9" t="s">
        <v>326</v>
      </c>
      <c r="C793" s="9" t="s">
        <v>327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331</v>
      </c>
      <c r="K793" s="10" t="b">
        <v>1</v>
      </c>
      <c r="L793" s="10">
        <v>5</v>
      </c>
      <c r="M793" s="6">
        <v>2020</v>
      </c>
      <c r="N793" s="7">
        <v>0</v>
      </c>
      <c r="O793" s="11">
        <v>42059</v>
      </c>
      <c r="P793" s="11">
        <v>42059</v>
      </c>
    </row>
    <row r="794" spans="1:16" ht="14.25">
      <c r="A794" s="8">
        <v>2015</v>
      </c>
      <c r="B794" s="9" t="s">
        <v>326</v>
      </c>
      <c r="C794" s="9" t="s">
        <v>327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331</v>
      </c>
      <c r="K794" s="10" t="b">
        <v>1</v>
      </c>
      <c r="L794" s="10">
        <v>7</v>
      </c>
      <c r="M794" s="6">
        <v>2022</v>
      </c>
      <c r="N794" s="7">
        <v>0</v>
      </c>
      <c r="O794" s="11">
        <v>42059</v>
      </c>
      <c r="P794" s="11">
        <v>42059</v>
      </c>
    </row>
    <row r="795" spans="1:16" ht="14.25">
      <c r="A795" s="8">
        <v>2015</v>
      </c>
      <c r="B795" s="9" t="s">
        <v>326</v>
      </c>
      <c r="C795" s="9" t="s">
        <v>327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331</v>
      </c>
      <c r="K795" s="10" t="b">
        <v>1</v>
      </c>
      <c r="L795" s="10">
        <v>10</v>
      </c>
      <c r="M795" s="6">
        <v>2025</v>
      </c>
      <c r="N795" s="7">
        <v>0</v>
      </c>
      <c r="O795" s="11">
        <v>42059</v>
      </c>
      <c r="P795" s="11">
        <v>42059</v>
      </c>
    </row>
    <row r="796" spans="1:16" ht="14.25">
      <c r="A796" s="8">
        <v>2015</v>
      </c>
      <c r="B796" s="9" t="s">
        <v>326</v>
      </c>
      <c r="C796" s="9" t="s">
        <v>327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5</v>
      </c>
      <c r="M796" s="6">
        <v>2020</v>
      </c>
      <c r="N796" s="7">
        <v>0</v>
      </c>
      <c r="O796" s="11">
        <v>42059</v>
      </c>
      <c r="P796" s="11">
        <v>42059</v>
      </c>
    </row>
    <row r="797" spans="1:16" ht="14.25">
      <c r="A797" s="8">
        <v>2015</v>
      </c>
      <c r="B797" s="9" t="s">
        <v>326</v>
      </c>
      <c r="C797" s="9" t="s">
        <v>327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0</v>
      </c>
      <c r="M797" s="6">
        <v>2015</v>
      </c>
      <c r="N797" s="7">
        <v>0</v>
      </c>
      <c r="O797" s="11">
        <v>42059</v>
      </c>
      <c r="P797" s="11">
        <v>42059</v>
      </c>
    </row>
    <row r="798" spans="1:16" ht="14.25">
      <c r="A798" s="8">
        <v>2015</v>
      </c>
      <c r="B798" s="9" t="s">
        <v>326</v>
      </c>
      <c r="C798" s="9" t="s">
        <v>327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9</v>
      </c>
      <c r="M798" s="6">
        <v>2024</v>
      </c>
      <c r="N798" s="7">
        <v>0</v>
      </c>
      <c r="O798" s="11">
        <v>42059</v>
      </c>
      <c r="P798" s="11">
        <v>42059</v>
      </c>
    </row>
    <row r="799" spans="1:16" ht="14.25">
      <c r="A799" s="8">
        <v>2015</v>
      </c>
      <c r="B799" s="9" t="s">
        <v>326</v>
      </c>
      <c r="C799" s="9" t="s">
        <v>327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3</v>
      </c>
      <c r="M799" s="6">
        <v>2018</v>
      </c>
      <c r="N799" s="7">
        <v>0</v>
      </c>
      <c r="O799" s="11">
        <v>42059</v>
      </c>
      <c r="P799" s="11">
        <v>42059</v>
      </c>
    </row>
    <row r="800" spans="1:16" ht="14.25">
      <c r="A800" s="8">
        <v>2015</v>
      </c>
      <c r="B800" s="9" t="s">
        <v>326</v>
      </c>
      <c r="C800" s="9" t="s">
        <v>327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6</v>
      </c>
      <c r="M800" s="6">
        <v>2021</v>
      </c>
      <c r="N800" s="7">
        <v>0</v>
      </c>
      <c r="O800" s="11">
        <v>42059</v>
      </c>
      <c r="P800" s="11">
        <v>42059</v>
      </c>
    </row>
    <row r="801" spans="1:16" ht="14.25">
      <c r="A801" s="8">
        <v>2015</v>
      </c>
      <c r="B801" s="9" t="s">
        <v>326</v>
      </c>
      <c r="C801" s="9" t="s">
        <v>327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10</v>
      </c>
      <c r="M801" s="6">
        <v>2025</v>
      </c>
      <c r="N801" s="7">
        <v>0</v>
      </c>
      <c r="O801" s="11">
        <v>42059</v>
      </c>
      <c r="P801" s="11">
        <v>42059</v>
      </c>
    </row>
    <row r="802" spans="1:16" ht="14.25">
      <c r="A802" s="8">
        <v>2015</v>
      </c>
      <c r="B802" s="9" t="s">
        <v>326</v>
      </c>
      <c r="C802" s="9" t="s">
        <v>327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4</v>
      </c>
      <c r="M802" s="6">
        <v>2019</v>
      </c>
      <c r="N802" s="7">
        <v>0</v>
      </c>
      <c r="O802" s="11">
        <v>42059</v>
      </c>
      <c r="P802" s="11">
        <v>42059</v>
      </c>
    </row>
    <row r="803" spans="1:16" ht="14.25">
      <c r="A803" s="8">
        <v>2015</v>
      </c>
      <c r="B803" s="9" t="s">
        <v>326</v>
      </c>
      <c r="C803" s="9" t="s">
        <v>327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1</v>
      </c>
      <c r="M803" s="6">
        <v>2016</v>
      </c>
      <c r="N803" s="7">
        <v>0</v>
      </c>
      <c r="O803" s="11">
        <v>42059</v>
      </c>
      <c r="P803" s="11">
        <v>42059</v>
      </c>
    </row>
    <row r="804" spans="1:16" ht="14.25">
      <c r="A804" s="8">
        <v>2015</v>
      </c>
      <c r="B804" s="9" t="s">
        <v>326</v>
      </c>
      <c r="C804" s="9" t="s">
        <v>327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11</v>
      </c>
      <c r="M804" s="6">
        <v>2026</v>
      </c>
      <c r="N804" s="7">
        <v>0</v>
      </c>
      <c r="O804" s="11">
        <v>42059</v>
      </c>
      <c r="P804" s="11">
        <v>42059</v>
      </c>
    </row>
    <row r="805" spans="1:16" ht="14.25">
      <c r="A805" s="8">
        <v>2015</v>
      </c>
      <c r="B805" s="9" t="s">
        <v>326</v>
      </c>
      <c r="C805" s="9" t="s">
        <v>327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2</v>
      </c>
      <c r="M805" s="6">
        <v>2017</v>
      </c>
      <c r="N805" s="7">
        <v>0</v>
      </c>
      <c r="O805" s="11">
        <v>42059</v>
      </c>
      <c r="P805" s="11">
        <v>42059</v>
      </c>
    </row>
    <row r="806" spans="1:16" ht="14.25">
      <c r="A806" s="8">
        <v>2015</v>
      </c>
      <c r="B806" s="9" t="s">
        <v>326</v>
      </c>
      <c r="C806" s="9" t="s">
        <v>327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7</v>
      </c>
      <c r="M806" s="6">
        <v>2022</v>
      </c>
      <c r="N806" s="7">
        <v>0</v>
      </c>
      <c r="O806" s="11">
        <v>42059</v>
      </c>
      <c r="P806" s="11">
        <v>42059</v>
      </c>
    </row>
    <row r="807" spans="1:16" ht="14.25">
      <c r="A807" s="8">
        <v>2015</v>
      </c>
      <c r="B807" s="9" t="s">
        <v>326</v>
      </c>
      <c r="C807" s="9" t="s">
        <v>327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8</v>
      </c>
      <c r="M807" s="6">
        <v>2023</v>
      </c>
      <c r="N807" s="7">
        <v>0</v>
      </c>
      <c r="O807" s="11">
        <v>42059</v>
      </c>
      <c r="P807" s="11">
        <v>42059</v>
      </c>
    </row>
    <row r="808" spans="1:16" ht="14.25">
      <c r="A808" s="8">
        <v>2015</v>
      </c>
      <c r="B808" s="9" t="s">
        <v>326</v>
      </c>
      <c r="C808" s="9" t="s">
        <v>327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9</v>
      </c>
      <c r="M808" s="6">
        <v>2024</v>
      </c>
      <c r="N808" s="7">
        <v>0</v>
      </c>
      <c r="O808" s="11">
        <v>42059</v>
      </c>
      <c r="P808" s="11">
        <v>42059</v>
      </c>
    </row>
    <row r="809" spans="1:16" ht="14.25">
      <c r="A809" s="8">
        <v>2015</v>
      </c>
      <c r="B809" s="9" t="s">
        <v>326</v>
      </c>
      <c r="C809" s="9" t="s">
        <v>327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3</v>
      </c>
      <c r="M809" s="6">
        <v>2018</v>
      </c>
      <c r="N809" s="7">
        <v>0</v>
      </c>
      <c r="O809" s="11">
        <v>42059</v>
      </c>
      <c r="P809" s="11">
        <v>42059</v>
      </c>
    </row>
    <row r="810" spans="1:16" ht="14.25">
      <c r="A810" s="8">
        <v>2015</v>
      </c>
      <c r="B810" s="9" t="s">
        <v>326</v>
      </c>
      <c r="C810" s="9" t="s">
        <v>327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7</v>
      </c>
      <c r="M810" s="6">
        <v>2022</v>
      </c>
      <c r="N810" s="7">
        <v>0</v>
      </c>
      <c r="O810" s="11">
        <v>42059</v>
      </c>
      <c r="P810" s="11">
        <v>42059</v>
      </c>
    </row>
    <row r="811" spans="1:16" ht="14.25">
      <c r="A811" s="8">
        <v>2015</v>
      </c>
      <c r="B811" s="9" t="s">
        <v>326</v>
      </c>
      <c r="C811" s="9" t="s">
        <v>327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11</v>
      </c>
      <c r="M811" s="6">
        <v>2026</v>
      </c>
      <c r="N811" s="7">
        <v>0</v>
      </c>
      <c r="O811" s="11">
        <v>42059</v>
      </c>
      <c r="P811" s="11">
        <v>42059</v>
      </c>
    </row>
    <row r="812" spans="1:16" ht="14.25">
      <c r="A812" s="8">
        <v>2015</v>
      </c>
      <c r="B812" s="9" t="s">
        <v>326</v>
      </c>
      <c r="C812" s="9" t="s">
        <v>327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10</v>
      </c>
      <c r="M812" s="6">
        <v>2025</v>
      </c>
      <c r="N812" s="7">
        <v>0</v>
      </c>
      <c r="O812" s="11">
        <v>42059</v>
      </c>
      <c r="P812" s="11">
        <v>42059</v>
      </c>
    </row>
    <row r="813" spans="1:16" ht="14.25">
      <c r="A813" s="8">
        <v>2015</v>
      </c>
      <c r="B813" s="9" t="s">
        <v>326</v>
      </c>
      <c r="C813" s="9" t="s">
        <v>327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1</v>
      </c>
      <c r="M813" s="6">
        <v>2016</v>
      </c>
      <c r="N813" s="7">
        <v>0</v>
      </c>
      <c r="O813" s="11">
        <v>42059</v>
      </c>
      <c r="P813" s="11">
        <v>42059</v>
      </c>
    </row>
    <row r="814" spans="1:16" ht="14.25">
      <c r="A814" s="8">
        <v>2015</v>
      </c>
      <c r="B814" s="9" t="s">
        <v>326</v>
      </c>
      <c r="C814" s="9" t="s">
        <v>327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2</v>
      </c>
      <c r="M814" s="6">
        <v>2017</v>
      </c>
      <c r="N814" s="7">
        <v>0</v>
      </c>
      <c r="O814" s="11">
        <v>42059</v>
      </c>
      <c r="P814" s="11">
        <v>42059</v>
      </c>
    </row>
    <row r="815" spans="1:16" ht="14.25">
      <c r="A815" s="8">
        <v>2015</v>
      </c>
      <c r="B815" s="9" t="s">
        <v>326</v>
      </c>
      <c r="C815" s="9" t="s">
        <v>327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8</v>
      </c>
      <c r="M815" s="6">
        <v>2023</v>
      </c>
      <c r="N815" s="7">
        <v>0</v>
      </c>
      <c r="O815" s="11">
        <v>42059</v>
      </c>
      <c r="P815" s="11">
        <v>42059</v>
      </c>
    </row>
    <row r="816" spans="1:16" ht="14.25">
      <c r="A816" s="8">
        <v>2015</v>
      </c>
      <c r="B816" s="9" t="s">
        <v>326</v>
      </c>
      <c r="C816" s="9" t="s">
        <v>327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6</v>
      </c>
      <c r="M816" s="6">
        <v>2021</v>
      </c>
      <c r="N816" s="7">
        <v>0</v>
      </c>
      <c r="O816" s="11">
        <v>42059</v>
      </c>
      <c r="P816" s="11">
        <v>42059</v>
      </c>
    </row>
    <row r="817" spans="1:16" ht="14.25">
      <c r="A817" s="8">
        <v>2015</v>
      </c>
      <c r="B817" s="9" t="s">
        <v>326</v>
      </c>
      <c r="C817" s="9" t="s">
        <v>327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0</v>
      </c>
      <c r="M817" s="6">
        <v>2015</v>
      </c>
      <c r="N817" s="7">
        <v>13259727.66</v>
      </c>
      <c r="O817" s="11">
        <v>42059</v>
      </c>
      <c r="P817" s="11">
        <v>42059</v>
      </c>
    </row>
    <row r="818" spans="1:16" ht="14.25">
      <c r="A818" s="8">
        <v>2015</v>
      </c>
      <c r="B818" s="9" t="s">
        <v>326</v>
      </c>
      <c r="C818" s="9" t="s">
        <v>327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4</v>
      </c>
      <c r="M818" s="6">
        <v>2019</v>
      </c>
      <c r="N818" s="7">
        <v>0</v>
      </c>
      <c r="O818" s="11">
        <v>42059</v>
      </c>
      <c r="P818" s="11">
        <v>42059</v>
      </c>
    </row>
    <row r="819" spans="1:16" ht="14.25">
      <c r="A819" s="8">
        <v>2015</v>
      </c>
      <c r="B819" s="9" t="s">
        <v>326</v>
      </c>
      <c r="C819" s="9" t="s">
        <v>327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5</v>
      </c>
      <c r="M819" s="6">
        <v>2020</v>
      </c>
      <c r="N819" s="7">
        <v>0</v>
      </c>
      <c r="O819" s="11">
        <v>42059</v>
      </c>
      <c r="P819" s="11">
        <v>42059</v>
      </c>
    </row>
    <row r="820" spans="1:16" ht="14.25">
      <c r="A820" s="8">
        <v>2015</v>
      </c>
      <c r="B820" s="9" t="s">
        <v>326</v>
      </c>
      <c r="C820" s="9" t="s">
        <v>327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7</v>
      </c>
      <c r="M820" s="6">
        <v>2022</v>
      </c>
      <c r="N820" s="7">
        <v>0</v>
      </c>
      <c r="O820" s="11">
        <v>42059</v>
      </c>
      <c r="P820" s="11">
        <v>42059</v>
      </c>
    </row>
    <row r="821" spans="1:16" ht="14.25">
      <c r="A821" s="8">
        <v>2015</v>
      </c>
      <c r="B821" s="9" t="s">
        <v>326</v>
      </c>
      <c r="C821" s="9" t="s">
        <v>327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10</v>
      </c>
      <c r="M821" s="6">
        <v>2025</v>
      </c>
      <c r="N821" s="7">
        <v>0</v>
      </c>
      <c r="O821" s="11">
        <v>42059</v>
      </c>
      <c r="P821" s="11">
        <v>42059</v>
      </c>
    </row>
    <row r="822" spans="1:16" ht="14.25">
      <c r="A822" s="8">
        <v>2015</v>
      </c>
      <c r="B822" s="9" t="s">
        <v>326</v>
      </c>
      <c r="C822" s="9" t="s">
        <v>327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11</v>
      </c>
      <c r="M822" s="6">
        <v>2026</v>
      </c>
      <c r="N822" s="7">
        <v>0</v>
      </c>
      <c r="O822" s="11">
        <v>42059</v>
      </c>
      <c r="P822" s="11">
        <v>42059</v>
      </c>
    </row>
    <row r="823" spans="1:16" ht="14.25">
      <c r="A823" s="8">
        <v>2015</v>
      </c>
      <c r="B823" s="9" t="s">
        <v>326</v>
      </c>
      <c r="C823" s="9" t="s">
        <v>327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2</v>
      </c>
      <c r="M823" s="6">
        <v>2017</v>
      </c>
      <c r="N823" s="7">
        <v>0</v>
      </c>
      <c r="O823" s="11">
        <v>42059</v>
      </c>
      <c r="P823" s="11">
        <v>42059</v>
      </c>
    </row>
    <row r="824" spans="1:16" ht="14.25">
      <c r="A824" s="8">
        <v>2015</v>
      </c>
      <c r="B824" s="9" t="s">
        <v>326</v>
      </c>
      <c r="C824" s="9" t="s">
        <v>327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4</v>
      </c>
      <c r="M824" s="6">
        <v>2019</v>
      </c>
      <c r="N824" s="7">
        <v>0</v>
      </c>
      <c r="O824" s="11">
        <v>42059</v>
      </c>
      <c r="P824" s="11">
        <v>42059</v>
      </c>
    </row>
    <row r="825" spans="1:16" ht="14.25">
      <c r="A825" s="8">
        <v>2015</v>
      </c>
      <c r="B825" s="9" t="s">
        <v>326</v>
      </c>
      <c r="C825" s="9" t="s">
        <v>327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9</v>
      </c>
      <c r="M825" s="6">
        <v>2024</v>
      </c>
      <c r="N825" s="7">
        <v>0</v>
      </c>
      <c r="O825" s="11">
        <v>42059</v>
      </c>
      <c r="P825" s="11">
        <v>42059</v>
      </c>
    </row>
    <row r="826" spans="1:16" ht="14.25">
      <c r="A826" s="8">
        <v>2015</v>
      </c>
      <c r="B826" s="9" t="s">
        <v>326</v>
      </c>
      <c r="C826" s="9" t="s">
        <v>327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1</v>
      </c>
      <c r="M826" s="6">
        <v>2016</v>
      </c>
      <c r="N826" s="7">
        <v>0</v>
      </c>
      <c r="O826" s="11">
        <v>42059</v>
      </c>
      <c r="P826" s="11">
        <v>42059</v>
      </c>
    </row>
    <row r="827" spans="1:16" ht="14.25">
      <c r="A827" s="8">
        <v>2015</v>
      </c>
      <c r="B827" s="9" t="s">
        <v>326</v>
      </c>
      <c r="C827" s="9" t="s">
        <v>327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8</v>
      </c>
      <c r="M827" s="6">
        <v>2023</v>
      </c>
      <c r="N827" s="7">
        <v>0</v>
      </c>
      <c r="O827" s="11">
        <v>42059</v>
      </c>
      <c r="P827" s="11">
        <v>42059</v>
      </c>
    </row>
    <row r="828" spans="1:16" ht="14.25">
      <c r="A828" s="8">
        <v>2015</v>
      </c>
      <c r="B828" s="9" t="s">
        <v>326</v>
      </c>
      <c r="C828" s="9" t="s">
        <v>327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5</v>
      </c>
      <c r="M828" s="6">
        <v>2020</v>
      </c>
      <c r="N828" s="7">
        <v>0</v>
      </c>
      <c r="O828" s="11">
        <v>42059</v>
      </c>
      <c r="P828" s="11">
        <v>42059</v>
      </c>
    </row>
    <row r="829" spans="1:16" ht="14.25">
      <c r="A829" s="8">
        <v>2015</v>
      </c>
      <c r="B829" s="9" t="s">
        <v>326</v>
      </c>
      <c r="C829" s="9" t="s">
        <v>327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3</v>
      </c>
      <c r="M829" s="6">
        <v>2018</v>
      </c>
      <c r="N829" s="7">
        <v>0</v>
      </c>
      <c r="O829" s="11">
        <v>42059</v>
      </c>
      <c r="P829" s="11">
        <v>42059</v>
      </c>
    </row>
    <row r="830" spans="1:16" ht="14.25">
      <c r="A830" s="8">
        <v>2015</v>
      </c>
      <c r="B830" s="9" t="s">
        <v>326</v>
      </c>
      <c r="C830" s="9" t="s">
        <v>327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0</v>
      </c>
      <c r="M830" s="6">
        <v>2015</v>
      </c>
      <c r="N830" s="7">
        <v>1232101.97</v>
      </c>
      <c r="O830" s="11">
        <v>42059</v>
      </c>
      <c r="P830" s="11">
        <v>42059</v>
      </c>
    </row>
    <row r="831" spans="1:16" ht="14.25">
      <c r="A831" s="8">
        <v>2015</v>
      </c>
      <c r="B831" s="9" t="s">
        <v>326</v>
      </c>
      <c r="C831" s="9" t="s">
        <v>327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6</v>
      </c>
      <c r="M831" s="6">
        <v>2021</v>
      </c>
      <c r="N831" s="7">
        <v>0</v>
      </c>
      <c r="O831" s="11">
        <v>42059</v>
      </c>
      <c r="P831" s="11">
        <v>42059</v>
      </c>
    </row>
    <row r="832" spans="1:16" ht="14.25">
      <c r="A832" s="8">
        <v>2015</v>
      </c>
      <c r="B832" s="9" t="s">
        <v>326</v>
      </c>
      <c r="C832" s="9" t="s">
        <v>327</v>
      </c>
      <c r="D832" s="10">
        <v>3062000</v>
      </c>
      <c r="E832" s="10">
        <v>0</v>
      </c>
      <c r="F832" s="10"/>
      <c r="G832" s="10">
        <v>930</v>
      </c>
      <c r="H832" s="10" t="s">
        <v>120</v>
      </c>
      <c r="I832" s="10"/>
      <c r="J832" s="10" t="s">
        <v>121</v>
      </c>
      <c r="K832" s="10" t="b">
        <v>1</v>
      </c>
      <c r="L832" s="10">
        <v>10</v>
      </c>
      <c r="M832" s="6">
        <v>2025</v>
      </c>
      <c r="N832" s="7">
        <v>0</v>
      </c>
      <c r="O832" s="11">
        <v>42059</v>
      </c>
      <c r="P832" s="11">
        <v>42059</v>
      </c>
    </row>
    <row r="833" spans="1:16" ht="14.25">
      <c r="A833" s="8">
        <v>2015</v>
      </c>
      <c r="B833" s="9" t="s">
        <v>326</v>
      </c>
      <c r="C833" s="9" t="s">
        <v>327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4</v>
      </c>
      <c r="M833" s="6">
        <v>2019</v>
      </c>
      <c r="N833" s="7">
        <v>0</v>
      </c>
      <c r="O833" s="11">
        <v>42059</v>
      </c>
      <c r="P833" s="11">
        <v>42059</v>
      </c>
    </row>
    <row r="834" spans="1:16" ht="14.25">
      <c r="A834" s="8">
        <v>2015</v>
      </c>
      <c r="B834" s="9" t="s">
        <v>326</v>
      </c>
      <c r="C834" s="9" t="s">
        <v>327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0</v>
      </c>
      <c r="M834" s="6">
        <v>2015</v>
      </c>
      <c r="N834" s="7">
        <v>0</v>
      </c>
      <c r="O834" s="11">
        <v>42059</v>
      </c>
      <c r="P834" s="11">
        <v>42059</v>
      </c>
    </row>
    <row r="835" spans="1:16" ht="14.25">
      <c r="A835" s="8">
        <v>2015</v>
      </c>
      <c r="B835" s="9" t="s">
        <v>326</v>
      </c>
      <c r="C835" s="9" t="s">
        <v>327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1</v>
      </c>
      <c r="M835" s="6">
        <v>2016</v>
      </c>
      <c r="N835" s="7">
        <v>0</v>
      </c>
      <c r="O835" s="11">
        <v>42059</v>
      </c>
      <c r="P835" s="11">
        <v>42059</v>
      </c>
    </row>
    <row r="836" spans="1:16" ht="14.25">
      <c r="A836" s="8">
        <v>2015</v>
      </c>
      <c r="B836" s="9" t="s">
        <v>326</v>
      </c>
      <c r="C836" s="9" t="s">
        <v>327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5</v>
      </c>
      <c r="M836" s="6">
        <v>2020</v>
      </c>
      <c r="N836" s="7">
        <v>0</v>
      </c>
      <c r="O836" s="11">
        <v>42059</v>
      </c>
      <c r="P836" s="11">
        <v>42059</v>
      </c>
    </row>
    <row r="837" spans="1:16" ht="14.25">
      <c r="A837" s="8">
        <v>2015</v>
      </c>
      <c r="B837" s="9" t="s">
        <v>326</v>
      </c>
      <c r="C837" s="9" t="s">
        <v>327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11</v>
      </c>
      <c r="M837" s="6">
        <v>2026</v>
      </c>
      <c r="N837" s="7">
        <v>0</v>
      </c>
      <c r="O837" s="11">
        <v>42059</v>
      </c>
      <c r="P837" s="11">
        <v>42059</v>
      </c>
    </row>
    <row r="838" spans="1:16" ht="14.25">
      <c r="A838" s="8">
        <v>2015</v>
      </c>
      <c r="B838" s="9" t="s">
        <v>326</v>
      </c>
      <c r="C838" s="9" t="s">
        <v>327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3</v>
      </c>
      <c r="M838" s="6">
        <v>2018</v>
      </c>
      <c r="N838" s="7">
        <v>0</v>
      </c>
      <c r="O838" s="11">
        <v>42059</v>
      </c>
      <c r="P838" s="11">
        <v>42059</v>
      </c>
    </row>
    <row r="839" spans="1:16" ht="14.25">
      <c r="A839" s="8">
        <v>2015</v>
      </c>
      <c r="B839" s="9" t="s">
        <v>326</v>
      </c>
      <c r="C839" s="9" t="s">
        <v>327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8</v>
      </c>
      <c r="M839" s="6">
        <v>2023</v>
      </c>
      <c r="N839" s="7">
        <v>0</v>
      </c>
      <c r="O839" s="11">
        <v>42059</v>
      </c>
      <c r="P839" s="11">
        <v>42059</v>
      </c>
    </row>
    <row r="840" spans="1:16" ht="14.25">
      <c r="A840" s="8">
        <v>2015</v>
      </c>
      <c r="B840" s="9" t="s">
        <v>326</v>
      </c>
      <c r="C840" s="9" t="s">
        <v>327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2</v>
      </c>
      <c r="M840" s="6">
        <v>2017</v>
      </c>
      <c r="N840" s="7">
        <v>0</v>
      </c>
      <c r="O840" s="11">
        <v>42059</v>
      </c>
      <c r="P840" s="11">
        <v>42059</v>
      </c>
    </row>
    <row r="841" spans="1:16" ht="14.25">
      <c r="A841" s="8">
        <v>2015</v>
      </c>
      <c r="B841" s="9" t="s">
        <v>326</v>
      </c>
      <c r="C841" s="9" t="s">
        <v>327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9</v>
      </c>
      <c r="M841" s="6">
        <v>2024</v>
      </c>
      <c r="N841" s="7">
        <v>0</v>
      </c>
      <c r="O841" s="11">
        <v>42059</v>
      </c>
      <c r="P841" s="11">
        <v>42059</v>
      </c>
    </row>
    <row r="842" spans="1:16" ht="14.25">
      <c r="A842" s="8">
        <v>2015</v>
      </c>
      <c r="B842" s="9" t="s">
        <v>326</v>
      </c>
      <c r="C842" s="9" t="s">
        <v>327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7</v>
      </c>
      <c r="M842" s="6">
        <v>2022</v>
      </c>
      <c r="N842" s="7">
        <v>0</v>
      </c>
      <c r="O842" s="11">
        <v>42059</v>
      </c>
      <c r="P842" s="11">
        <v>42059</v>
      </c>
    </row>
    <row r="843" spans="1:16" ht="14.25">
      <c r="A843" s="8">
        <v>2015</v>
      </c>
      <c r="B843" s="9" t="s">
        <v>326</v>
      </c>
      <c r="C843" s="9" t="s">
        <v>327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6</v>
      </c>
      <c r="M843" s="6">
        <v>2021</v>
      </c>
      <c r="N843" s="7">
        <v>0</v>
      </c>
      <c r="O843" s="11">
        <v>42059</v>
      </c>
      <c r="P843" s="11">
        <v>42059</v>
      </c>
    </row>
    <row r="844" spans="1:16" ht="14.25">
      <c r="A844" s="8">
        <v>2015</v>
      </c>
      <c r="B844" s="9" t="s">
        <v>326</v>
      </c>
      <c r="C844" s="9" t="s">
        <v>327</v>
      </c>
      <c r="D844" s="10">
        <v>3062000</v>
      </c>
      <c r="E844" s="10">
        <v>0</v>
      </c>
      <c r="F844" s="10"/>
      <c r="G844" s="10">
        <v>420</v>
      </c>
      <c r="H844" s="10">
        <v>8.1</v>
      </c>
      <c r="I844" s="10" t="s">
        <v>220</v>
      </c>
      <c r="J844" s="10" t="s">
        <v>69</v>
      </c>
      <c r="K844" s="10" t="b">
        <v>0</v>
      </c>
      <c r="L844" s="10">
        <v>7</v>
      </c>
      <c r="M844" s="6">
        <v>2022</v>
      </c>
      <c r="N844" s="7">
        <v>45382564</v>
      </c>
      <c r="O844" s="11">
        <v>42059</v>
      </c>
      <c r="P844" s="11">
        <v>42059</v>
      </c>
    </row>
    <row r="845" spans="1:16" ht="14.25">
      <c r="A845" s="8">
        <v>2015</v>
      </c>
      <c r="B845" s="9" t="s">
        <v>326</v>
      </c>
      <c r="C845" s="9" t="s">
        <v>327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8</v>
      </c>
      <c r="M845" s="6">
        <v>2023</v>
      </c>
      <c r="N845" s="7">
        <v>45382564</v>
      </c>
      <c r="O845" s="11">
        <v>42059</v>
      </c>
      <c r="P845" s="11">
        <v>42059</v>
      </c>
    </row>
    <row r="846" spans="1:16" ht="14.25">
      <c r="A846" s="8">
        <v>2015</v>
      </c>
      <c r="B846" s="9" t="s">
        <v>326</v>
      </c>
      <c r="C846" s="9" t="s">
        <v>327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1</v>
      </c>
      <c r="M846" s="6">
        <v>2016</v>
      </c>
      <c r="N846" s="7">
        <v>34226106</v>
      </c>
      <c r="O846" s="11">
        <v>42059</v>
      </c>
      <c r="P846" s="11">
        <v>42059</v>
      </c>
    </row>
    <row r="847" spans="1:16" ht="14.25">
      <c r="A847" s="8">
        <v>2015</v>
      </c>
      <c r="B847" s="9" t="s">
        <v>326</v>
      </c>
      <c r="C847" s="9" t="s">
        <v>327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5</v>
      </c>
      <c r="M847" s="6">
        <v>2020</v>
      </c>
      <c r="N847" s="7">
        <v>45382564</v>
      </c>
      <c r="O847" s="11">
        <v>42059</v>
      </c>
      <c r="P847" s="11">
        <v>42059</v>
      </c>
    </row>
    <row r="848" spans="1:16" ht="14.25">
      <c r="A848" s="8">
        <v>2015</v>
      </c>
      <c r="B848" s="9" t="s">
        <v>326</v>
      </c>
      <c r="C848" s="9" t="s">
        <v>327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11</v>
      </c>
      <c r="M848" s="6">
        <v>2026</v>
      </c>
      <c r="N848" s="7">
        <v>45382564</v>
      </c>
      <c r="O848" s="11">
        <v>42059</v>
      </c>
      <c r="P848" s="11">
        <v>42059</v>
      </c>
    </row>
    <row r="849" spans="1:16" ht="14.25">
      <c r="A849" s="8">
        <v>2015</v>
      </c>
      <c r="B849" s="9" t="s">
        <v>326</v>
      </c>
      <c r="C849" s="9" t="s">
        <v>327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6</v>
      </c>
      <c r="M849" s="6">
        <v>2021</v>
      </c>
      <c r="N849" s="7">
        <v>45382564</v>
      </c>
      <c r="O849" s="11">
        <v>42059</v>
      </c>
      <c r="P849" s="11">
        <v>42059</v>
      </c>
    </row>
    <row r="850" spans="1:16" ht="14.25">
      <c r="A850" s="8">
        <v>2015</v>
      </c>
      <c r="B850" s="9" t="s">
        <v>326</v>
      </c>
      <c r="C850" s="9" t="s">
        <v>327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9</v>
      </c>
      <c r="M850" s="6">
        <v>2024</v>
      </c>
      <c r="N850" s="7">
        <v>45382564</v>
      </c>
      <c r="O850" s="11">
        <v>42059</v>
      </c>
      <c r="P850" s="11">
        <v>42059</v>
      </c>
    </row>
    <row r="851" spans="1:16" ht="14.25">
      <c r="A851" s="8">
        <v>2015</v>
      </c>
      <c r="B851" s="9" t="s">
        <v>326</v>
      </c>
      <c r="C851" s="9" t="s">
        <v>327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3</v>
      </c>
      <c r="M851" s="6">
        <v>2018</v>
      </c>
      <c r="N851" s="7">
        <v>45382564</v>
      </c>
      <c r="O851" s="11">
        <v>42059</v>
      </c>
      <c r="P851" s="11">
        <v>42059</v>
      </c>
    </row>
    <row r="852" spans="1:16" ht="14.25">
      <c r="A852" s="8">
        <v>2015</v>
      </c>
      <c r="B852" s="9" t="s">
        <v>326</v>
      </c>
      <c r="C852" s="9" t="s">
        <v>327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10</v>
      </c>
      <c r="M852" s="6">
        <v>2025</v>
      </c>
      <c r="N852" s="7">
        <v>45382564</v>
      </c>
      <c r="O852" s="11">
        <v>42059</v>
      </c>
      <c r="P852" s="11">
        <v>42059</v>
      </c>
    </row>
    <row r="853" spans="1:16" ht="14.25">
      <c r="A853" s="8">
        <v>2015</v>
      </c>
      <c r="B853" s="9" t="s">
        <v>326</v>
      </c>
      <c r="C853" s="9" t="s">
        <v>327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4</v>
      </c>
      <c r="M853" s="6">
        <v>2019</v>
      </c>
      <c r="N853" s="7">
        <v>45382564</v>
      </c>
      <c r="O853" s="11">
        <v>42059</v>
      </c>
      <c r="P853" s="11">
        <v>42059</v>
      </c>
    </row>
    <row r="854" spans="1:16" ht="14.25">
      <c r="A854" s="8">
        <v>2015</v>
      </c>
      <c r="B854" s="9" t="s">
        <v>326</v>
      </c>
      <c r="C854" s="9" t="s">
        <v>327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2</v>
      </c>
      <c r="M854" s="6">
        <v>2017</v>
      </c>
      <c r="N854" s="7">
        <v>40964566</v>
      </c>
      <c r="O854" s="11">
        <v>42059</v>
      </c>
      <c r="P854" s="11">
        <v>42059</v>
      </c>
    </row>
    <row r="855" spans="1:16" ht="14.25">
      <c r="A855" s="8">
        <v>2015</v>
      </c>
      <c r="B855" s="9" t="s">
        <v>326</v>
      </c>
      <c r="C855" s="9" t="s">
        <v>327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0</v>
      </c>
      <c r="M855" s="6">
        <v>2015</v>
      </c>
      <c r="N855" s="7">
        <v>27107080.73</v>
      </c>
      <c r="O855" s="11">
        <v>42059</v>
      </c>
      <c r="P855" s="11">
        <v>42059</v>
      </c>
    </row>
    <row r="856" spans="1:16" ht="14.25">
      <c r="A856" s="8">
        <v>2015</v>
      </c>
      <c r="B856" s="9" t="s">
        <v>326</v>
      </c>
      <c r="C856" s="9" t="s">
        <v>327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4</v>
      </c>
      <c r="M856" s="6">
        <v>2019</v>
      </c>
      <c r="N856" s="7">
        <v>0</v>
      </c>
      <c r="O856" s="11">
        <v>42059</v>
      </c>
      <c r="P856" s="11">
        <v>42059</v>
      </c>
    </row>
    <row r="857" spans="1:16" ht="14.25">
      <c r="A857" s="8">
        <v>2015</v>
      </c>
      <c r="B857" s="9" t="s">
        <v>326</v>
      </c>
      <c r="C857" s="9" t="s">
        <v>327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6</v>
      </c>
      <c r="M857" s="6">
        <v>2021</v>
      </c>
      <c r="N857" s="7">
        <v>0</v>
      </c>
      <c r="O857" s="11">
        <v>42059</v>
      </c>
      <c r="P857" s="11">
        <v>42059</v>
      </c>
    </row>
    <row r="858" spans="1:16" ht="14.25">
      <c r="A858" s="8">
        <v>2015</v>
      </c>
      <c r="B858" s="9" t="s">
        <v>326</v>
      </c>
      <c r="C858" s="9" t="s">
        <v>327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5</v>
      </c>
      <c r="M858" s="6">
        <v>2020</v>
      </c>
      <c r="N858" s="7">
        <v>0</v>
      </c>
      <c r="O858" s="11">
        <v>42059</v>
      </c>
      <c r="P858" s="11">
        <v>42059</v>
      </c>
    </row>
    <row r="859" spans="1:16" ht="14.25">
      <c r="A859" s="8">
        <v>2015</v>
      </c>
      <c r="B859" s="9" t="s">
        <v>326</v>
      </c>
      <c r="C859" s="9" t="s">
        <v>327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3</v>
      </c>
      <c r="M859" s="6">
        <v>2018</v>
      </c>
      <c r="N859" s="7">
        <v>0</v>
      </c>
      <c r="O859" s="11">
        <v>42059</v>
      </c>
      <c r="P859" s="11">
        <v>42059</v>
      </c>
    </row>
    <row r="860" spans="1:16" ht="14.25">
      <c r="A860" s="8">
        <v>2015</v>
      </c>
      <c r="B860" s="9" t="s">
        <v>326</v>
      </c>
      <c r="C860" s="9" t="s">
        <v>327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0</v>
      </c>
      <c r="M860" s="6">
        <v>2015</v>
      </c>
      <c r="N860" s="7">
        <v>1517214.92</v>
      </c>
      <c r="O860" s="11">
        <v>42059</v>
      </c>
      <c r="P860" s="11">
        <v>42059</v>
      </c>
    </row>
    <row r="861" spans="1:16" ht="14.25">
      <c r="A861" s="8">
        <v>2015</v>
      </c>
      <c r="B861" s="9" t="s">
        <v>326</v>
      </c>
      <c r="C861" s="9" t="s">
        <v>327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8</v>
      </c>
      <c r="M861" s="6">
        <v>2023</v>
      </c>
      <c r="N861" s="7">
        <v>0</v>
      </c>
      <c r="O861" s="11">
        <v>42059</v>
      </c>
      <c r="P861" s="11">
        <v>42059</v>
      </c>
    </row>
    <row r="862" spans="1:16" ht="14.25">
      <c r="A862" s="8">
        <v>2015</v>
      </c>
      <c r="B862" s="9" t="s">
        <v>326</v>
      </c>
      <c r="C862" s="9" t="s">
        <v>327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11</v>
      </c>
      <c r="M862" s="6">
        <v>2026</v>
      </c>
      <c r="N862" s="7">
        <v>0</v>
      </c>
      <c r="O862" s="11">
        <v>42059</v>
      </c>
      <c r="P862" s="11">
        <v>42059</v>
      </c>
    </row>
    <row r="863" spans="1:16" ht="14.25">
      <c r="A863" s="8">
        <v>2015</v>
      </c>
      <c r="B863" s="9" t="s">
        <v>326</v>
      </c>
      <c r="C863" s="9" t="s">
        <v>327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9</v>
      </c>
      <c r="M863" s="6">
        <v>2024</v>
      </c>
      <c r="N863" s="7">
        <v>0</v>
      </c>
      <c r="O863" s="11">
        <v>42059</v>
      </c>
      <c r="P863" s="11">
        <v>42059</v>
      </c>
    </row>
    <row r="864" spans="1:16" ht="14.25">
      <c r="A864" s="8">
        <v>2015</v>
      </c>
      <c r="B864" s="9" t="s">
        <v>326</v>
      </c>
      <c r="C864" s="9" t="s">
        <v>327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2</v>
      </c>
      <c r="M864" s="6">
        <v>2017</v>
      </c>
      <c r="N864" s="7">
        <v>0</v>
      </c>
      <c r="O864" s="11">
        <v>42059</v>
      </c>
      <c r="P864" s="11">
        <v>42059</v>
      </c>
    </row>
    <row r="865" spans="1:16" ht="14.25">
      <c r="A865" s="8">
        <v>2015</v>
      </c>
      <c r="B865" s="9" t="s">
        <v>326</v>
      </c>
      <c r="C865" s="9" t="s">
        <v>327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1</v>
      </c>
      <c r="M865" s="6">
        <v>2016</v>
      </c>
      <c r="N865" s="7">
        <v>0</v>
      </c>
      <c r="O865" s="11">
        <v>42059</v>
      </c>
      <c r="P865" s="11">
        <v>42059</v>
      </c>
    </row>
    <row r="866" spans="1:16" ht="14.25">
      <c r="A866" s="8">
        <v>2015</v>
      </c>
      <c r="B866" s="9" t="s">
        <v>326</v>
      </c>
      <c r="C866" s="9" t="s">
        <v>327</v>
      </c>
      <c r="D866" s="10">
        <v>3062000</v>
      </c>
      <c r="E866" s="10">
        <v>0</v>
      </c>
      <c r="F866" s="10"/>
      <c r="G866" s="10">
        <v>761</v>
      </c>
      <c r="H866" s="10" t="s">
        <v>101</v>
      </c>
      <c r="I866" s="10"/>
      <c r="J866" s="10" t="s">
        <v>102</v>
      </c>
      <c r="K866" s="10" t="b">
        <v>1</v>
      </c>
      <c r="L866" s="10">
        <v>6</v>
      </c>
      <c r="M866" s="6">
        <v>2021</v>
      </c>
      <c r="N866" s="7">
        <v>0</v>
      </c>
      <c r="O866" s="11">
        <v>42059</v>
      </c>
      <c r="P866" s="11">
        <v>42059</v>
      </c>
    </row>
    <row r="867" spans="1:16" ht="14.25">
      <c r="A867" s="8">
        <v>2015</v>
      </c>
      <c r="B867" s="9" t="s">
        <v>326</v>
      </c>
      <c r="C867" s="9" t="s">
        <v>327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7</v>
      </c>
      <c r="M867" s="6">
        <v>2022</v>
      </c>
      <c r="N867" s="7">
        <v>0</v>
      </c>
      <c r="O867" s="11">
        <v>42059</v>
      </c>
      <c r="P867" s="11">
        <v>42059</v>
      </c>
    </row>
    <row r="868" spans="1:16" ht="14.25">
      <c r="A868" s="8">
        <v>2015</v>
      </c>
      <c r="B868" s="9" t="s">
        <v>326</v>
      </c>
      <c r="C868" s="9" t="s">
        <v>327</v>
      </c>
      <c r="D868" s="10">
        <v>3062000</v>
      </c>
      <c r="E868" s="10">
        <v>0</v>
      </c>
      <c r="F868" s="10"/>
      <c r="G868" s="10">
        <v>750</v>
      </c>
      <c r="H868" s="10" t="s">
        <v>98</v>
      </c>
      <c r="I868" s="10"/>
      <c r="J868" s="10" t="s">
        <v>99</v>
      </c>
      <c r="K868" s="10" t="b">
        <v>0</v>
      </c>
      <c r="L868" s="10">
        <v>10</v>
      </c>
      <c r="M868" s="6">
        <v>2025</v>
      </c>
      <c r="N868" s="7">
        <v>0</v>
      </c>
      <c r="O868" s="11">
        <v>42059</v>
      </c>
      <c r="P868" s="11">
        <v>42059</v>
      </c>
    </row>
    <row r="869" spans="1:16" ht="14.25">
      <c r="A869" s="8">
        <v>2015</v>
      </c>
      <c r="B869" s="9" t="s">
        <v>326</v>
      </c>
      <c r="C869" s="9" t="s">
        <v>327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332</v>
      </c>
      <c r="J869" s="10" t="s">
        <v>17</v>
      </c>
      <c r="K869" s="10" t="b">
        <v>0</v>
      </c>
      <c r="L869" s="10">
        <v>9</v>
      </c>
      <c r="M869" s="6">
        <v>2024</v>
      </c>
      <c r="N869" s="7">
        <v>405269916</v>
      </c>
      <c r="O869" s="11">
        <v>42059</v>
      </c>
      <c r="P869" s="11">
        <v>42059</v>
      </c>
    </row>
    <row r="870" spans="1:16" ht="14.25">
      <c r="A870" s="8">
        <v>2015</v>
      </c>
      <c r="B870" s="9" t="s">
        <v>326</v>
      </c>
      <c r="C870" s="9" t="s">
        <v>327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332</v>
      </c>
      <c r="J870" s="10" t="s">
        <v>17</v>
      </c>
      <c r="K870" s="10" t="b">
        <v>0</v>
      </c>
      <c r="L870" s="10">
        <v>10</v>
      </c>
      <c r="M870" s="6">
        <v>2025</v>
      </c>
      <c r="N870" s="7">
        <v>405690738</v>
      </c>
      <c r="O870" s="11">
        <v>42059</v>
      </c>
      <c r="P870" s="11">
        <v>42059</v>
      </c>
    </row>
    <row r="871" spans="1:16" ht="14.25">
      <c r="A871" s="8">
        <v>2015</v>
      </c>
      <c r="B871" s="9" t="s">
        <v>326</v>
      </c>
      <c r="C871" s="9" t="s">
        <v>327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332</v>
      </c>
      <c r="J871" s="10" t="s">
        <v>17</v>
      </c>
      <c r="K871" s="10" t="b">
        <v>0</v>
      </c>
      <c r="L871" s="10">
        <v>7</v>
      </c>
      <c r="M871" s="6">
        <v>2022</v>
      </c>
      <c r="N871" s="7">
        <v>398091422</v>
      </c>
      <c r="O871" s="11">
        <v>42059</v>
      </c>
      <c r="P871" s="11">
        <v>42059</v>
      </c>
    </row>
    <row r="872" spans="1:16" ht="14.25">
      <c r="A872" s="8">
        <v>2015</v>
      </c>
      <c r="B872" s="9" t="s">
        <v>326</v>
      </c>
      <c r="C872" s="9" t="s">
        <v>327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332</v>
      </c>
      <c r="J872" s="10" t="s">
        <v>17</v>
      </c>
      <c r="K872" s="10" t="b">
        <v>0</v>
      </c>
      <c r="L872" s="10">
        <v>8</v>
      </c>
      <c r="M872" s="6">
        <v>2023</v>
      </c>
      <c r="N872" s="7">
        <v>405267422</v>
      </c>
      <c r="O872" s="11">
        <v>42059</v>
      </c>
      <c r="P872" s="11">
        <v>42059</v>
      </c>
    </row>
    <row r="873" spans="1:16" ht="14.25">
      <c r="A873" s="8">
        <v>2015</v>
      </c>
      <c r="B873" s="9" t="s">
        <v>326</v>
      </c>
      <c r="C873" s="9" t="s">
        <v>327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332</v>
      </c>
      <c r="J873" s="10" t="s">
        <v>17</v>
      </c>
      <c r="K873" s="10" t="b">
        <v>0</v>
      </c>
      <c r="L873" s="10">
        <v>3</v>
      </c>
      <c r="M873" s="6">
        <v>2018</v>
      </c>
      <c r="N873" s="7">
        <v>394945422</v>
      </c>
      <c r="O873" s="11">
        <v>42059</v>
      </c>
      <c r="P873" s="11">
        <v>42059</v>
      </c>
    </row>
    <row r="874" spans="1:16" ht="14.25">
      <c r="A874" s="8">
        <v>2015</v>
      </c>
      <c r="B874" s="9" t="s">
        <v>326</v>
      </c>
      <c r="C874" s="9" t="s">
        <v>327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332</v>
      </c>
      <c r="J874" s="10" t="s">
        <v>17</v>
      </c>
      <c r="K874" s="10" t="b">
        <v>0</v>
      </c>
      <c r="L874" s="10">
        <v>5</v>
      </c>
      <c r="M874" s="6">
        <v>2020</v>
      </c>
      <c r="N874" s="7">
        <v>391467422</v>
      </c>
      <c r="O874" s="11">
        <v>42059</v>
      </c>
      <c r="P874" s="11">
        <v>42059</v>
      </c>
    </row>
    <row r="875" spans="1:16" ht="14.25">
      <c r="A875" s="8">
        <v>2015</v>
      </c>
      <c r="B875" s="9" t="s">
        <v>326</v>
      </c>
      <c r="C875" s="9" t="s">
        <v>327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332</v>
      </c>
      <c r="J875" s="10" t="s">
        <v>17</v>
      </c>
      <c r="K875" s="10" t="b">
        <v>0</v>
      </c>
      <c r="L875" s="10">
        <v>11</v>
      </c>
      <c r="M875" s="6">
        <v>2026</v>
      </c>
      <c r="N875" s="7">
        <v>405629038</v>
      </c>
      <c r="O875" s="11">
        <v>42059</v>
      </c>
      <c r="P875" s="11">
        <v>42059</v>
      </c>
    </row>
    <row r="876" spans="1:16" ht="14.25">
      <c r="A876" s="8">
        <v>2015</v>
      </c>
      <c r="B876" s="9" t="s">
        <v>326</v>
      </c>
      <c r="C876" s="9" t="s">
        <v>327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332</v>
      </c>
      <c r="J876" s="10" t="s">
        <v>17</v>
      </c>
      <c r="K876" s="10" t="b">
        <v>0</v>
      </c>
      <c r="L876" s="10">
        <v>6</v>
      </c>
      <c r="M876" s="6">
        <v>2021</v>
      </c>
      <c r="N876" s="7">
        <v>392907422</v>
      </c>
      <c r="O876" s="11">
        <v>42059</v>
      </c>
      <c r="P876" s="11">
        <v>42059</v>
      </c>
    </row>
    <row r="877" spans="1:16" ht="14.25">
      <c r="A877" s="8">
        <v>2015</v>
      </c>
      <c r="B877" s="9" t="s">
        <v>326</v>
      </c>
      <c r="C877" s="9" t="s">
        <v>327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332</v>
      </c>
      <c r="J877" s="10" t="s">
        <v>17</v>
      </c>
      <c r="K877" s="10" t="b">
        <v>0</v>
      </c>
      <c r="L877" s="10">
        <v>0</v>
      </c>
      <c r="M877" s="6">
        <v>2015</v>
      </c>
      <c r="N877" s="7">
        <v>398294725.58</v>
      </c>
      <c r="O877" s="11">
        <v>42059</v>
      </c>
      <c r="P877" s="11">
        <v>42059</v>
      </c>
    </row>
    <row r="878" spans="1:16" ht="14.25">
      <c r="A878" s="8">
        <v>2015</v>
      </c>
      <c r="B878" s="9" t="s">
        <v>326</v>
      </c>
      <c r="C878" s="9" t="s">
        <v>327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332</v>
      </c>
      <c r="J878" s="10" t="s">
        <v>17</v>
      </c>
      <c r="K878" s="10" t="b">
        <v>0</v>
      </c>
      <c r="L878" s="10">
        <v>1</v>
      </c>
      <c r="M878" s="6">
        <v>2016</v>
      </c>
      <c r="N878" s="7">
        <v>377811561</v>
      </c>
      <c r="O878" s="11">
        <v>42059</v>
      </c>
      <c r="P878" s="11">
        <v>42059</v>
      </c>
    </row>
    <row r="879" spans="1:16" ht="14.25">
      <c r="A879" s="8">
        <v>2015</v>
      </c>
      <c r="B879" s="9" t="s">
        <v>326</v>
      </c>
      <c r="C879" s="9" t="s">
        <v>327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332</v>
      </c>
      <c r="J879" s="10" t="s">
        <v>17</v>
      </c>
      <c r="K879" s="10" t="b">
        <v>0</v>
      </c>
      <c r="L879" s="10">
        <v>2</v>
      </c>
      <c r="M879" s="6">
        <v>2017</v>
      </c>
      <c r="N879" s="7">
        <v>387206137</v>
      </c>
      <c r="O879" s="11">
        <v>42059</v>
      </c>
      <c r="P879" s="11">
        <v>42059</v>
      </c>
    </row>
    <row r="880" spans="1:16" ht="14.25">
      <c r="A880" s="8">
        <v>2015</v>
      </c>
      <c r="B880" s="9" t="s">
        <v>326</v>
      </c>
      <c r="C880" s="9" t="s">
        <v>327</v>
      </c>
      <c r="D880" s="10">
        <v>3062000</v>
      </c>
      <c r="E880" s="10">
        <v>0</v>
      </c>
      <c r="F880" s="10"/>
      <c r="G880" s="10">
        <v>120</v>
      </c>
      <c r="H880" s="10">
        <v>2</v>
      </c>
      <c r="I880" s="10" t="s">
        <v>332</v>
      </c>
      <c r="J880" s="10" t="s">
        <v>17</v>
      </c>
      <c r="K880" s="10" t="b">
        <v>0</v>
      </c>
      <c r="L880" s="10">
        <v>4</v>
      </c>
      <c r="M880" s="6">
        <v>2019</v>
      </c>
      <c r="N880" s="7">
        <v>393945422</v>
      </c>
      <c r="O880" s="11">
        <v>42059</v>
      </c>
      <c r="P880" s="11">
        <v>42059</v>
      </c>
    </row>
    <row r="881" spans="1:16" ht="14.25">
      <c r="A881" s="8">
        <v>2015</v>
      </c>
      <c r="B881" s="9" t="s">
        <v>326</v>
      </c>
      <c r="C881" s="9" t="s">
        <v>327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6</v>
      </c>
      <c r="M881" s="6">
        <v>2021</v>
      </c>
      <c r="N881" s="7">
        <v>0.1117</v>
      </c>
      <c r="O881" s="11">
        <v>42059</v>
      </c>
      <c r="P881" s="11">
        <v>42059</v>
      </c>
    </row>
    <row r="882" spans="1:16" ht="14.25">
      <c r="A882" s="8">
        <v>2015</v>
      </c>
      <c r="B882" s="9" t="s">
        <v>326</v>
      </c>
      <c r="C882" s="9" t="s">
        <v>327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5</v>
      </c>
      <c r="M882" s="6">
        <v>2020</v>
      </c>
      <c r="N882" s="7">
        <v>0.1103</v>
      </c>
      <c r="O882" s="11">
        <v>42059</v>
      </c>
      <c r="P882" s="11">
        <v>42059</v>
      </c>
    </row>
    <row r="883" spans="1:16" ht="14.25">
      <c r="A883" s="8">
        <v>2015</v>
      </c>
      <c r="B883" s="9" t="s">
        <v>326</v>
      </c>
      <c r="C883" s="9" t="s">
        <v>327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8</v>
      </c>
      <c r="M883" s="6">
        <v>2023</v>
      </c>
      <c r="N883" s="7">
        <v>0.111</v>
      </c>
      <c r="O883" s="11">
        <v>42059</v>
      </c>
      <c r="P883" s="11">
        <v>42059</v>
      </c>
    </row>
    <row r="884" spans="1:16" ht="14.25">
      <c r="A884" s="8">
        <v>2015</v>
      </c>
      <c r="B884" s="9" t="s">
        <v>326</v>
      </c>
      <c r="C884" s="9" t="s">
        <v>327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11</v>
      </c>
      <c r="M884" s="6">
        <v>2026</v>
      </c>
      <c r="N884" s="7">
        <v>0.111</v>
      </c>
      <c r="O884" s="11">
        <v>42059</v>
      </c>
      <c r="P884" s="11">
        <v>42059</v>
      </c>
    </row>
    <row r="885" spans="1:16" ht="14.25">
      <c r="A885" s="8">
        <v>2015</v>
      </c>
      <c r="B885" s="9" t="s">
        <v>326</v>
      </c>
      <c r="C885" s="9" t="s">
        <v>327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1</v>
      </c>
      <c r="M885" s="6">
        <v>2016</v>
      </c>
      <c r="N885" s="7">
        <v>0.0637</v>
      </c>
      <c r="O885" s="11">
        <v>42059</v>
      </c>
      <c r="P885" s="11">
        <v>42059</v>
      </c>
    </row>
    <row r="886" spans="1:16" ht="14.25">
      <c r="A886" s="8">
        <v>2015</v>
      </c>
      <c r="B886" s="9" t="s">
        <v>326</v>
      </c>
      <c r="C886" s="9" t="s">
        <v>327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9</v>
      </c>
      <c r="M886" s="6">
        <v>2024</v>
      </c>
      <c r="N886" s="7">
        <v>0.111</v>
      </c>
      <c r="O886" s="11">
        <v>42059</v>
      </c>
      <c r="P886" s="11">
        <v>42059</v>
      </c>
    </row>
    <row r="887" spans="1:16" ht="14.25">
      <c r="A887" s="8">
        <v>2015</v>
      </c>
      <c r="B887" s="9" t="s">
        <v>326</v>
      </c>
      <c r="C887" s="9" t="s">
        <v>327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10</v>
      </c>
      <c r="M887" s="6">
        <v>2025</v>
      </c>
      <c r="N887" s="7">
        <v>0.111</v>
      </c>
      <c r="O887" s="11">
        <v>42059</v>
      </c>
      <c r="P887" s="11">
        <v>42059</v>
      </c>
    </row>
    <row r="888" spans="1:16" ht="14.25">
      <c r="A888" s="8">
        <v>2015</v>
      </c>
      <c r="B888" s="9" t="s">
        <v>326</v>
      </c>
      <c r="C888" s="9" t="s">
        <v>327</v>
      </c>
      <c r="D888" s="10">
        <v>3062000</v>
      </c>
      <c r="E888" s="10">
        <v>0</v>
      </c>
      <c r="F888" s="10"/>
      <c r="G888" s="10">
        <v>761</v>
      </c>
      <c r="H888" s="10" t="s">
        <v>101</v>
      </c>
      <c r="I888" s="10"/>
      <c r="J888" s="10" t="s">
        <v>102</v>
      </c>
      <c r="K888" s="10" t="b">
        <v>1</v>
      </c>
      <c r="L888" s="10">
        <v>3</v>
      </c>
      <c r="M888" s="6">
        <v>2018</v>
      </c>
      <c r="N888" s="7">
        <v>0</v>
      </c>
      <c r="O888" s="11">
        <v>42059</v>
      </c>
      <c r="P888" s="11">
        <v>42059</v>
      </c>
    </row>
    <row r="889" spans="1:16" ht="14.25">
      <c r="A889" s="8">
        <v>2015</v>
      </c>
      <c r="B889" s="9" t="s">
        <v>326</v>
      </c>
      <c r="C889" s="9" t="s">
        <v>327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0</v>
      </c>
      <c r="M889" s="6">
        <v>2015</v>
      </c>
      <c r="N889" s="7">
        <v>0.0585</v>
      </c>
      <c r="O889" s="11">
        <v>42059</v>
      </c>
      <c r="P889" s="11">
        <v>42059</v>
      </c>
    </row>
    <row r="890" spans="1:16" ht="14.25">
      <c r="A890" s="8">
        <v>2015</v>
      </c>
      <c r="B890" s="9" t="s">
        <v>326</v>
      </c>
      <c r="C890" s="9" t="s">
        <v>327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4</v>
      </c>
      <c r="M890" s="6">
        <v>2019</v>
      </c>
      <c r="N890" s="7">
        <v>0.104</v>
      </c>
      <c r="O890" s="11">
        <v>42059</v>
      </c>
      <c r="P890" s="11">
        <v>42059</v>
      </c>
    </row>
    <row r="891" spans="1:16" ht="14.25">
      <c r="A891" s="8">
        <v>2015</v>
      </c>
      <c r="B891" s="9" t="s">
        <v>326</v>
      </c>
      <c r="C891" s="9" t="s">
        <v>327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3</v>
      </c>
      <c r="M891" s="6">
        <v>2018</v>
      </c>
      <c r="N891" s="7">
        <v>0.0922</v>
      </c>
      <c r="O891" s="11">
        <v>42059</v>
      </c>
      <c r="P891" s="11">
        <v>42059</v>
      </c>
    </row>
    <row r="892" spans="1:16" ht="14.25">
      <c r="A892" s="8">
        <v>2015</v>
      </c>
      <c r="B892" s="9" t="s">
        <v>326</v>
      </c>
      <c r="C892" s="9" t="s">
        <v>327</v>
      </c>
      <c r="D892" s="10">
        <v>3062000</v>
      </c>
      <c r="E892" s="10">
        <v>0</v>
      </c>
      <c r="F892" s="10"/>
      <c r="G892" s="10">
        <v>520</v>
      </c>
      <c r="H892" s="10" t="s">
        <v>70</v>
      </c>
      <c r="I892" s="10"/>
      <c r="J892" s="10" t="s">
        <v>233</v>
      </c>
      <c r="K892" s="10" t="b">
        <v>1</v>
      </c>
      <c r="L892" s="10">
        <v>2</v>
      </c>
      <c r="M892" s="6">
        <v>2017</v>
      </c>
      <c r="N892" s="7">
        <v>0.0799</v>
      </c>
      <c r="O892" s="11">
        <v>42059</v>
      </c>
      <c r="P892" s="11">
        <v>42059</v>
      </c>
    </row>
    <row r="893" spans="1:16" ht="14.25">
      <c r="A893" s="8">
        <v>2015</v>
      </c>
      <c r="B893" s="9" t="s">
        <v>326</v>
      </c>
      <c r="C893" s="9" t="s">
        <v>327</v>
      </c>
      <c r="D893" s="10">
        <v>3062000</v>
      </c>
      <c r="E893" s="10">
        <v>0</v>
      </c>
      <c r="F893" s="10"/>
      <c r="G893" s="10">
        <v>520</v>
      </c>
      <c r="H893" s="10" t="s">
        <v>70</v>
      </c>
      <c r="I893" s="10"/>
      <c r="J893" s="10" t="s">
        <v>233</v>
      </c>
      <c r="K893" s="10" t="b">
        <v>1</v>
      </c>
      <c r="L893" s="10">
        <v>7</v>
      </c>
      <c r="M893" s="6">
        <v>2022</v>
      </c>
      <c r="N893" s="7">
        <v>0.111</v>
      </c>
      <c r="O893" s="11">
        <v>42059</v>
      </c>
      <c r="P893" s="11">
        <v>42059</v>
      </c>
    </row>
    <row r="894" spans="1:16" ht="14.25">
      <c r="A894" s="8">
        <v>2015</v>
      </c>
      <c r="B894" s="9" t="s">
        <v>326</v>
      </c>
      <c r="C894" s="9" t="s">
        <v>327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11</v>
      </c>
      <c r="M894" s="6">
        <v>2026</v>
      </c>
      <c r="N894" s="7">
        <v>130000</v>
      </c>
      <c r="O894" s="11">
        <v>42059</v>
      </c>
      <c r="P894" s="11">
        <v>42059</v>
      </c>
    </row>
    <row r="895" spans="1:16" ht="14.25">
      <c r="A895" s="8">
        <v>2015</v>
      </c>
      <c r="B895" s="9" t="s">
        <v>326</v>
      </c>
      <c r="C895" s="9" t="s">
        <v>327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10</v>
      </c>
      <c r="M895" s="6">
        <v>2025</v>
      </c>
      <c r="N895" s="7">
        <v>230000</v>
      </c>
      <c r="O895" s="11">
        <v>42059</v>
      </c>
      <c r="P895" s="11">
        <v>42059</v>
      </c>
    </row>
    <row r="896" spans="1:16" ht="14.25">
      <c r="A896" s="8">
        <v>2015</v>
      </c>
      <c r="B896" s="9" t="s">
        <v>326</v>
      </c>
      <c r="C896" s="9" t="s">
        <v>327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3</v>
      </c>
      <c r="M896" s="6">
        <v>2018</v>
      </c>
      <c r="N896" s="7">
        <v>2700000</v>
      </c>
      <c r="O896" s="11">
        <v>42059</v>
      </c>
      <c r="P896" s="11">
        <v>42059</v>
      </c>
    </row>
    <row r="897" spans="1:16" ht="14.25">
      <c r="A897" s="8">
        <v>2015</v>
      </c>
      <c r="B897" s="9" t="s">
        <v>326</v>
      </c>
      <c r="C897" s="9" t="s">
        <v>327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0</v>
      </c>
      <c r="M897" s="6">
        <v>2015</v>
      </c>
      <c r="N897" s="7">
        <v>4800000</v>
      </c>
      <c r="O897" s="11">
        <v>42059</v>
      </c>
      <c r="P897" s="11">
        <v>42059</v>
      </c>
    </row>
    <row r="898" spans="1:16" ht="14.25">
      <c r="A898" s="8">
        <v>2015</v>
      </c>
      <c r="B898" s="9" t="s">
        <v>326</v>
      </c>
      <c r="C898" s="9" t="s">
        <v>327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1</v>
      </c>
      <c r="M898" s="6">
        <v>2016</v>
      </c>
      <c r="N898" s="7">
        <v>3700000</v>
      </c>
      <c r="O898" s="11">
        <v>42059</v>
      </c>
      <c r="P898" s="11">
        <v>42059</v>
      </c>
    </row>
    <row r="899" spans="1:16" ht="14.25">
      <c r="A899" s="8">
        <v>2015</v>
      </c>
      <c r="B899" s="9" t="s">
        <v>326</v>
      </c>
      <c r="C899" s="9" t="s">
        <v>327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4</v>
      </c>
      <c r="M899" s="6">
        <v>2019</v>
      </c>
      <c r="N899" s="7">
        <v>2300000</v>
      </c>
      <c r="O899" s="11">
        <v>42059</v>
      </c>
      <c r="P899" s="11">
        <v>42059</v>
      </c>
    </row>
    <row r="900" spans="1:16" ht="14.25">
      <c r="A900" s="8">
        <v>2015</v>
      </c>
      <c r="B900" s="9" t="s">
        <v>326</v>
      </c>
      <c r="C900" s="9" t="s">
        <v>327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7</v>
      </c>
      <c r="M900" s="6">
        <v>2022</v>
      </c>
      <c r="N900" s="7">
        <v>810000</v>
      </c>
      <c r="O900" s="11">
        <v>42059</v>
      </c>
      <c r="P900" s="11">
        <v>42059</v>
      </c>
    </row>
    <row r="901" spans="1:16" ht="14.25">
      <c r="A901" s="8">
        <v>2015</v>
      </c>
      <c r="B901" s="9" t="s">
        <v>326</v>
      </c>
      <c r="C901" s="9" t="s">
        <v>327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5</v>
      </c>
      <c r="M901" s="6">
        <v>2020</v>
      </c>
      <c r="N901" s="7">
        <v>1830000</v>
      </c>
      <c r="O901" s="11">
        <v>42059</v>
      </c>
      <c r="P901" s="11">
        <v>42059</v>
      </c>
    </row>
    <row r="902" spans="1:16" ht="14.25">
      <c r="A902" s="8">
        <v>2015</v>
      </c>
      <c r="B902" s="9" t="s">
        <v>326</v>
      </c>
      <c r="C902" s="9" t="s">
        <v>327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9</v>
      </c>
      <c r="M902" s="6">
        <v>2024</v>
      </c>
      <c r="N902" s="7">
        <v>350000</v>
      </c>
      <c r="O902" s="11">
        <v>42059</v>
      </c>
      <c r="P902" s="11">
        <v>42059</v>
      </c>
    </row>
    <row r="903" spans="1:16" ht="14.25">
      <c r="A903" s="8">
        <v>2015</v>
      </c>
      <c r="B903" s="9" t="s">
        <v>326</v>
      </c>
      <c r="C903" s="9" t="s">
        <v>327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2</v>
      </c>
      <c r="M903" s="6">
        <v>2017</v>
      </c>
      <c r="N903" s="7">
        <v>3200000</v>
      </c>
      <c r="O903" s="11">
        <v>42059</v>
      </c>
      <c r="P903" s="11">
        <v>42059</v>
      </c>
    </row>
    <row r="904" spans="1:16" ht="14.25">
      <c r="A904" s="8">
        <v>2015</v>
      </c>
      <c r="B904" s="9" t="s">
        <v>326</v>
      </c>
      <c r="C904" s="9" t="s">
        <v>327</v>
      </c>
      <c r="D904" s="10">
        <v>3062000</v>
      </c>
      <c r="E904" s="10">
        <v>0</v>
      </c>
      <c r="F904" s="10"/>
      <c r="G904" s="10">
        <v>170</v>
      </c>
      <c r="H904" s="10" t="s">
        <v>50</v>
      </c>
      <c r="I904" s="10"/>
      <c r="J904" s="10" t="s">
        <v>204</v>
      </c>
      <c r="K904" s="10" t="b">
        <v>1</v>
      </c>
      <c r="L904" s="10">
        <v>6</v>
      </c>
      <c r="M904" s="6">
        <v>2021</v>
      </c>
      <c r="N904" s="7">
        <v>1310000</v>
      </c>
      <c r="O904" s="11">
        <v>42059</v>
      </c>
      <c r="P904" s="11">
        <v>42059</v>
      </c>
    </row>
    <row r="905" spans="1:16" ht="14.25">
      <c r="A905" s="8">
        <v>2015</v>
      </c>
      <c r="B905" s="9" t="s">
        <v>326</v>
      </c>
      <c r="C905" s="9" t="s">
        <v>327</v>
      </c>
      <c r="D905" s="10">
        <v>3062000</v>
      </c>
      <c r="E905" s="10">
        <v>0</v>
      </c>
      <c r="F905" s="10"/>
      <c r="G905" s="10">
        <v>170</v>
      </c>
      <c r="H905" s="10" t="s">
        <v>50</v>
      </c>
      <c r="I905" s="10"/>
      <c r="J905" s="10" t="s">
        <v>204</v>
      </c>
      <c r="K905" s="10" t="b">
        <v>1</v>
      </c>
      <c r="L905" s="10">
        <v>8</v>
      </c>
      <c r="M905" s="6">
        <v>2023</v>
      </c>
      <c r="N905" s="7">
        <v>460000</v>
      </c>
      <c r="O905" s="11">
        <v>42059</v>
      </c>
      <c r="P905" s="11">
        <v>42059</v>
      </c>
    </row>
    <row r="906" spans="1:16" ht="14.25">
      <c r="A906" s="8">
        <v>2015</v>
      </c>
      <c r="B906" s="9" t="s">
        <v>326</v>
      </c>
      <c r="C906" s="9" t="s">
        <v>327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7</v>
      </c>
      <c r="M906" s="6">
        <v>2022</v>
      </c>
      <c r="N906" s="7">
        <v>0</v>
      </c>
      <c r="O906" s="11">
        <v>42059</v>
      </c>
      <c r="P906" s="11">
        <v>42059</v>
      </c>
    </row>
    <row r="907" spans="1:16" ht="14.25">
      <c r="A907" s="8">
        <v>2015</v>
      </c>
      <c r="B907" s="9" t="s">
        <v>326</v>
      </c>
      <c r="C907" s="9" t="s">
        <v>327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0</v>
      </c>
      <c r="M907" s="6">
        <v>2015</v>
      </c>
      <c r="N907" s="7">
        <v>12377540.54</v>
      </c>
      <c r="O907" s="11">
        <v>42059</v>
      </c>
      <c r="P907" s="11">
        <v>42059</v>
      </c>
    </row>
    <row r="908" spans="1:16" ht="14.25">
      <c r="A908" s="8">
        <v>2015</v>
      </c>
      <c r="B908" s="9" t="s">
        <v>326</v>
      </c>
      <c r="C908" s="9" t="s">
        <v>327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2</v>
      </c>
      <c r="M908" s="6">
        <v>2017</v>
      </c>
      <c r="N908" s="7">
        <v>0</v>
      </c>
      <c r="O908" s="11">
        <v>42059</v>
      </c>
      <c r="P908" s="11">
        <v>42059</v>
      </c>
    </row>
    <row r="909" spans="1:16" ht="14.25">
      <c r="A909" s="8">
        <v>2015</v>
      </c>
      <c r="B909" s="9" t="s">
        <v>326</v>
      </c>
      <c r="C909" s="9" t="s">
        <v>327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5</v>
      </c>
      <c r="M909" s="6">
        <v>2020</v>
      </c>
      <c r="N909" s="7">
        <v>0</v>
      </c>
      <c r="O909" s="11">
        <v>42059</v>
      </c>
      <c r="P909" s="11">
        <v>42059</v>
      </c>
    </row>
    <row r="910" spans="1:16" ht="14.25">
      <c r="A910" s="8">
        <v>2015</v>
      </c>
      <c r="B910" s="9" t="s">
        <v>326</v>
      </c>
      <c r="C910" s="9" t="s">
        <v>327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1</v>
      </c>
      <c r="M910" s="6">
        <v>2016</v>
      </c>
      <c r="N910" s="7">
        <v>0</v>
      </c>
      <c r="O910" s="11">
        <v>42059</v>
      </c>
      <c r="P910" s="11">
        <v>42059</v>
      </c>
    </row>
    <row r="911" spans="1:16" ht="14.25">
      <c r="A911" s="8">
        <v>2015</v>
      </c>
      <c r="B911" s="9" t="s">
        <v>326</v>
      </c>
      <c r="C911" s="9" t="s">
        <v>327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11</v>
      </c>
      <c r="M911" s="6">
        <v>2026</v>
      </c>
      <c r="N911" s="7">
        <v>0</v>
      </c>
      <c r="O911" s="11">
        <v>42059</v>
      </c>
      <c r="P911" s="11">
        <v>42059</v>
      </c>
    </row>
    <row r="912" spans="1:16" ht="14.25">
      <c r="A912" s="8">
        <v>2015</v>
      </c>
      <c r="B912" s="9" t="s">
        <v>326</v>
      </c>
      <c r="C912" s="9" t="s">
        <v>327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4</v>
      </c>
      <c r="M912" s="6">
        <v>2019</v>
      </c>
      <c r="N912" s="7">
        <v>0</v>
      </c>
      <c r="O912" s="11">
        <v>42059</v>
      </c>
      <c r="P912" s="11">
        <v>42059</v>
      </c>
    </row>
    <row r="913" spans="1:16" ht="14.25">
      <c r="A913" s="8">
        <v>2015</v>
      </c>
      <c r="B913" s="9" t="s">
        <v>326</v>
      </c>
      <c r="C913" s="9" t="s">
        <v>327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9</v>
      </c>
      <c r="M913" s="6">
        <v>2024</v>
      </c>
      <c r="N913" s="7">
        <v>0</v>
      </c>
      <c r="O913" s="11">
        <v>42059</v>
      </c>
      <c r="P913" s="11">
        <v>42059</v>
      </c>
    </row>
    <row r="914" spans="1:16" ht="14.25">
      <c r="A914" s="8">
        <v>2015</v>
      </c>
      <c r="B914" s="9" t="s">
        <v>326</v>
      </c>
      <c r="C914" s="9" t="s">
        <v>327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10</v>
      </c>
      <c r="M914" s="6">
        <v>2025</v>
      </c>
      <c r="N914" s="7">
        <v>0</v>
      </c>
      <c r="O914" s="11">
        <v>42059</v>
      </c>
      <c r="P914" s="11">
        <v>42059</v>
      </c>
    </row>
    <row r="915" spans="1:16" ht="14.25">
      <c r="A915" s="8">
        <v>2015</v>
      </c>
      <c r="B915" s="9" t="s">
        <v>326</v>
      </c>
      <c r="C915" s="9" t="s">
        <v>327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8</v>
      </c>
      <c r="M915" s="6">
        <v>2023</v>
      </c>
      <c r="N915" s="7">
        <v>0</v>
      </c>
      <c r="O915" s="11">
        <v>42059</v>
      </c>
      <c r="P915" s="11">
        <v>42059</v>
      </c>
    </row>
    <row r="916" spans="1:16" ht="14.25">
      <c r="A916" s="8">
        <v>2015</v>
      </c>
      <c r="B916" s="9" t="s">
        <v>326</v>
      </c>
      <c r="C916" s="9" t="s">
        <v>327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6</v>
      </c>
      <c r="M916" s="6">
        <v>2021</v>
      </c>
      <c r="N916" s="7">
        <v>15944516</v>
      </c>
      <c r="O916" s="11">
        <v>42059</v>
      </c>
      <c r="P916" s="11">
        <v>42059</v>
      </c>
    </row>
    <row r="917" spans="1:16" ht="14.25">
      <c r="A917" s="8">
        <v>2015</v>
      </c>
      <c r="B917" s="9" t="s">
        <v>326</v>
      </c>
      <c r="C917" s="9" t="s">
        <v>327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1</v>
      </c>
      <c r="M917" s="6">
        <v>2016</v>
      </c>
      <c r="N917" s="7">
        <v>15629096</v>
      </c>
      <c r="O917" s="11">
        <v>42059</v>
      </c>
      <c r="P917" s="11">
        <v>42059</v>
      </c>
    </row>
    <row r="918" spans="1:16" ht="14.25">
      <c r="A918" s="8">
        <v>2015</v>
      </c>
      <c r="B918" s="9" t="s">
        <v>326</v>
      </c>
      <c r="C918" s="9" t="s">
        <v>327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9</v>
      </c>
      <c r="M918" s="6">
        <v>2024</v>
      </c>
      <c r="N918" s="7">
        <v>3582022</v>
      </c>
      <c r="O918" s="11">
        <v>42059</v>
      </c>
      <c r="P918" s="11">
        <v>42059</v>
      </c>
    </row>
    <row r="919" spans="1:16" ht="14.25">
      <c r="A919" s="8">
        <v>2015</v>
      </c>
      <c r="B919" s="9" t="s">
        <v>326</v>
      </c>
      <c r="C919" s="9" t="s">
        <v>327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10</v>
      </c>
      <c r="M919" s="6">
        <v>2025</v>
      </c>
      <c r="N919" s="7">
        <v>3161200</v>
      </c>
      <c r="O919" s="11">
        <v>42059</v>
      </c>
      <c r="P919" s="11">
        <v>42059</v>
      </c>
    </row>
    <row r="920" spans="1:16" ht="14.25">
      <c r="A920" s="8">
        <v>2015</v>
      </c>
      <c r="B920" s="9" t="s">
        <v>326</v>
      </c>
      <c r="C920" s="9" t="s">
        <v>327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4</v>
      </c>
      <c r="M920" s="6">
        <v>2019</v>
      </c>
      <c r="N920" s="7">
        <v>14906516</v>
      </c>
      <c r="O920" s="11">
        <v>42059</v>
      </c>
      <c r="P920" s="11">
        <v>42059</v>
      </c>
    </row>
    <row r="921" spans="1:16" ht="14.25">
      <c r="A921" s="8">
        <v>2015</v>
      </c>
      <c r="B921" s="9" t="s">
        <v>326</v>
      </c>
      <c r="C921" s="9" t="s">
        <v>327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5</v>
      </c>
      <c r="M921" s="6">
        <v>2020</v>
      </c>
      <c r="N921" s="7">
        <v>17384516</v>
      </c>
      <c r="O921" s="11">
        <v>42059</v>
      </c>
      <c r="P921" s="11">
        <v>42059</v>
      </c>
    </row>
    <row r="922" spans="1:16" ht="14.25">
      <c r="A922" s="8">
        <v>2015</v>
      </c>
      <c r="B922" s="9" t="s">
        <v>326</v>
      </c>
      <c r="C922" s="9" t="s">
        <v>327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3</v>
      </c>
      <c r="M922" s="6">
        <v>2018</v>
      </c>
      <c r="N922" s="7">
        <v>14906516</v>
      </c>
      <c r="O922" s="11">
        <v>42059</v>
      </c>
      <c r="P922" s="11">
        <v>42059</v>
      </c>
    </row>
    <row r="923" spans="1:16" ht="14.25">
      <c r="A923" s="8">
        <v>2015</v>
      </c>
      <c r="B923" s="9" t="s">
        <v>326</v>
      </c>
      <c r="C923" s="9" t="s">
        <v>327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11</v>
      </c>
      <c r="M923" s="6">
        <v>2026</v>
      </c>
      <c r="N923" s="7">
        <v>3222900</v>
      </c>
      <c r="O923" s="11">
        <v>42059</v>
      </c>
      <c r="P923" s="11">
        <v>42059</v>
      </c>
    </row>
    <row r="924" spans="1:16" ht="14.25">
      <c r="A924" s="8">
        <v>2015</v>
      </c>
      <c r="B924" s="9" t="s">
        <v>326</v>
      </c>
      <c r="C924" s="9" t="s">
        <v>327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8</v>
      </c>
      <c r="M924" s="6">
        <v>2023</v>
      </c>
      <c r="N924" s="7">
        <v>3584516</v>
      </c>
      <c r="O924" s="11">
        <v>42059</v>
      </c>
      <c r="P924" s="11">
        <v>42059</v>
      </c>
    </row>
    <row r="925" spans="1:16" ht="14.25">
      <c r="A925" s="8">
        <v>2015</v>
      </c>
      <c r="B925" s="9" t="s">
        <v>326</v>
      </c>
      <c r="C925" s="9" t="s">
        <v>327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2</v>
      </c>
      <c r="M925" s="6">
        <v>2017</v>
      </c>
      <c r="N925" s="7">
        <v>15629096</v>
      </c>
      <c r="O925" s="11">
        <v>42059</v>
      </c>
      <c r="P925" s="11">
        <v>42059</v>
      </c>
    </row>
    <row r="926" spans="1:16" ht="14.25">
      <c r="A926" s="8">
        <v>2015</v>
      </c>
      <c r="B926" s="9" t="s">
        <v>326</v>
      </c>
      <c r="C926" s="9" t="s">
        <v>327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0</v>
      </c>
      <c r="M926" s="6">
        <v>2015</v>
      </c>
      <c r="N926" s="7">
        <v>17428554.72</v>
      </c>
      <c r="O926" s="11">
        <v>42059</v>
      </c>
      <c r="P926" s="11">
        <v>42059</v>
      </c>
    </row>
    <row r="927" spans="1:16" ht="14.25">
      <c r="A927" s="8">
        <v>2015</v>
      </c>
      <c r="B927" s="9" t="s">
        <v>326</v>
      </c>
      <c r="C927" s="9" t="s">
        <v>327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7</v>
      </c>
      <c r="M927" s="6">
        <v>2022</v>
      </c>
      <c r="N927" s="7">
        <v>10760516</v>
      </c>
      <c r="O927" s="11">
        <v>42059</v>
      </c>
      <c r="P927" s="11">
        <v>42059</v>
      </c>
    </row>
    <row r="928" spans="1:16" ht="14.25">
      <c r="A928" s="8">
        <v>2015</v>
      </c>
      <c r="B928" s="9" t="s">
        <v>326</v>
      </c>
      <c r="C928" s="9" t="s">
        <v>327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2</v>
      </c>
      <c r="M928" s="6">
        <v>2017</v>
      </c>
      <c r="N928" s="7">
        <v>42534498</v>
      </c>
      <c r="O928" s="11">
        <v>42059</v>
      </c>
      <c r="P928" s="11">
        <v>42059</v>
      </c>
    </row>
    <row r="929" spans="1:16" ht="14.25">
      <c r="A929" s="8">
        <v>2015</v>
      </c>
      <c r="B929" s="9" t="s">
        <v>326</v>
      </c>
      <c r="C929" s="9" t="s">
        <v>327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9</v>
      </c>
      <c r="M929" s="6">
        <v>2024</v>
      </c>
      <c r="N929" s="7">
        <v>0</v>
      </c>
      <c r="O929" s="11">
        <v>42059</v>
      </c>
      <c r="P929" s="11">
        <v>42059</v>
      </c>
    </row>
    <row r="930" spans="1:16" ht="14.25">
      <c r="A930" s="8">
        <v>2015</v>
      </c>
      <c r="B930" s="9" t="s">
        <v>326</v>
      </c>
      <c r="C930" s="9" t="s">
        <v>327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3</v>
      </c>
      <c r="M930" s="6">
        <v>2018</v>
      </c>
      <c r="N930" s="7">
        <v>43300119</v>
      </c>
      <c r="O930" s="11">
        <v>42059</v>
      </c>
      <c r="P930" s="11">
        <v>42059</v>
      </c>
    </row>
    <row r="931" spans="1:16" ht="14.25">
      <c r="A931" s="8">
        <v>2015</v>
      </c>
      <c r="B931" s="9" t="s">
        <v>326</v>
      </c>
      <c r="C931" s="9" t="s">
        <v>327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11</v>
      </c>
      <c r="M931" s="6">
        <v>2026</v>
      </c>
      <c r="N931" s="7">
        <v>0</v>
      </c>
      <c r="O931" s="11">
        <v>42059</v>
      </c>
      <c r="P931" s="11">
        <v>42059</v>
      </c>
    </row>
    <row r="932" spans="1:16" ht="14.25">
      <c r="A932" s="8">
        <v>2015</v>
      </c>
      <c r="B932" s="9" t="s">
        <v>326</v>
      </c>
      <c r="C932" s="9" t="s">
        <v>327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10</v>
      </c>
      <c r="M932" s="6">
        <v>2025</v>
      </c>
      <c r="N932" s="7">
        <v>0</v>
      </c>
      <c r="O932" s="11">
        <v>42059</v>
      </c>
      <c r="P932" s="11">
        <v>42059</v>
      </c>
    </row>
    <row r="933" spans="1:16" ht="14.25">
      <c r="A933" s="8">
        <v>2015</v>
      </c>
      <c r="B933" s="9" t="s">
        <v>326</v>
      </c>
      <c r="C933" s="9" t="s">
        <v>327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4</v>
      </c>
      <c r="M933" s="6">
        <v>2019</v>
      </c>
      <c r="N933" s="7">
        <v>0</v>
      </c>
      <c r="O933" s="11">
        <v>42059</v>
      </c>
      <c r="P933" s="11">
        <v>42059</v>
      </c>
    </row>
    <row r="934" spans="1:16" ht="14.25">
      <c r="A934" s="8">
        <v>2015</v>
      </c>
      <c r="B934" s="9" t="s">
        <v>326</v>
      </c>
      <c r="C934" s="9" t="s">
        <v>327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7</v>
      </c>
      <c r="M934" s="6">
        <v>2022</v>
      </c>
      <c r="N934" s="7">
        <v>0</v>
      </c>
      <c r="O934" s="11">
        <v>42059</v>
      </c>
      <c r="P934" s="11">
        <v>42059</v>
      </c>
    </row>
    <row r="935" spans="1:16" ht="14.25">
      <c r="A935" s="8">
        <v>2015</v>
      </c>
      <c r="B935" s="9" t="s">
        <v>326</v>
      </c>
      <c r="C935" s="9" t="s">
        <v>327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5</v>
      </c>
      <c r="M935" s="6">
        <v>2020</v>
      </c>
      <c r="N935" s="7">
        <v>0</v>
      </c>
      <c r="O935" s="11">
        <v>42059</v>
      </c>
      <c r="P935" s="11">
        <v>42059</v>
      </c>
    </row>
    <row r="936" spans="1:16" ht="14.25">
      <c r="A936" s="8">
        <v>2015</v>
      </c>
      <c r="B936" s="9" t="s">
        <v>326</v>
      </c>
      <c r="C936" s="9" t="s">
        <v>327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0</v>
      </c>
      <c r="M936" s="6">
        <v>2015</v>
      </c>
      <c r="N936" s="7">
        <v>41102498.58</v>
      </c>
      <c r="O936" s="11">
        <v>42059</v>
      </c>
      <c r="P936" s="11">
        <v>42059</v>
      </c>
    </row>
    <row r="937" spans="1:16" ht="14.25">
      <c r="A937" s="8">
        <v>2015</v>
      </c>
      <c r="B937" s="9" t="s">
        <v>326</v>
      </c>
      <c r="C937" s="9" t="s">
        <v>327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1</v>
      </c>
      <c r="M937" s="6">
        <v>2016</v>
      </c>
      <c r="N937" s="7">
        <v>41782415</v>
      </c>
      <c r="O937" s="11">
        <v>42059</v>
      </c>
      <c r="P937" s="11">
        <v>42059</v>
      </c>
    </row>
    <row r="938" spans="1:16" ht="14.25">
      <c r="A938" s="8">
        <v>2015</v>
      </c>
      <c r="B938" s="9" t="s">
        <v>326</v>
      </c>
      <c r="C938" s="9" t="s">
        <v>327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6</v>
      </c>
      <c r="M938" s="6">
        <v>2021</v>
      </c>
      <c r="N938" s="7">
        <v>0</v>
      </c>
      <c r="O938" s="11">
        <v>42059</v>
      </c>
      <c r="P938" s="11">
        <v>42059</v>
      </c>
    </row>
    <row r="939" spans="1:16" ht="14.25">
      <c r="A939" s="8">
        <v>2015</v>
      </c>
      <c r="B939" s="9" t="s">
        <v>326</v>
      </c>
      <c r="C939" s="9" t="s">
        <v>327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8</v>
      </c>
      <c r="M939" s="6">
        <v>2023</v>
      </c>
      <c r="N939" s="7">
        <v>0</v>
      </c>
      <c r="O939" s="11">
        <v>42059</v>
      </c>
      <c r="P939" s="11">
        <v>42059</v>
      </c>
    </row>
    <row r="940" spans="1:16" ht="14.25">
      <c r="A940" s="8">
        <v>2015</v>
      </c>
      <c r="B940" s="9" t="s">
        <v>326</v>
      </c>
      <c r="C940" s="9" t="s">
        <v>327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6</v>
      </c>
      <c r="M940" s="6">
        <v>2021</v>
      </c>
      <c r="N940" s="7">
        <v>0</v>
      </c>
      <c r="O940" s="11">
        <v>42059</v>
      </c>
      <c r="P940" s="11">
        <v>42059</v>
      </c>
    </row>
    <row r="941" spans="1:16" ht="14.25">
      <c r="A941" s="8">
        <v>2015</v>
      </c>
      <c r="B941" s="9" t="s">
        <v>326</v>
      </c>
      <c r="C941" s="9" t="s">
        <v>327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3</v>
      </c>
      <c r="M941" s="6">
        <v>2018</v>
      </c>
      <c r="N941" s="7">
        <v>0</v>
      </c>
      <c r="O941" s="11">
        <v>42059</v>
      </c>
      <c r="P941" s="11">
        <v>42059</v>
      </c>
    </row>
    <row r="942" spans="1:16" ht="14.25">
      <c r="A942" s="8">
        <v>2015</v>
      </c>
      <c r="B942" s="9" t="s">
        <v>326</v>
      </c>
      <c r="C942" s="9" t="s">
        <v>327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9</v>
      </c>
      <c r="M942" s="6">
        <v>2024</v>
      </c>
      <c r="N942" s="7">
        <v>0</v>
      </c>
      <c r="O942" s="11">
        <v>42059</v>
      </c>
      <c r="P942" s="11">
        <v>42059</v>
      </c>
    </row>
    <row r="943" spans="1:16" ht="14.25">
      <c r="A943" s="8">
        <v>2015</v>
      </c>
      <c r="B943" s="9" t="s">
        <v>326</v>
      </c>
      <c r="C943" s="9" t="s">
        <v>327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7</v>
      </c>
      <c r="M943" s="6">
        <v>2022</v>
      </c>
      <c r="N943" s="7">
        <v>0</v>
      </c>
      <c r="O943" s="11">
        <v>42059</v>
      </c>
      <c r="P943" s="11">
        <v>42059</v>
      </c>
    </row>
    <row r="944" spans="1:16" ht="14.25">
      <c r="A944" s="8">
        <v>2015</v>
      </c>
      <c r="B944" s="9" t="s">
        <v>326</v>
      </c>
      <c r="C944" s="9" t="s">
        <v>327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8</v>
      </c>
      <c r="M944" s="6">
        <v>2023</v>
      </c>
      <c r="N944" s="7">
        <v>0</v>
      </c>
      <c r="O944" s="11">
        <v>42059</v>
      </c>
      <c r="P944" s="11">
        <v>42059</v>
      </c>
    </row>
    <row r="945" spans="1:16" ht="14.25">
      <c r="A945" s="8">
        <v>2015</v>
      </c>
      <c r="B945" s="9" t="s">
        <v>326</v>
      </c>
      <c r="C945" s="9" t="s">
        <v>327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4</v>
      </c>
      <c r="M945" s="6">
        <v>2019</v>
      </c>
      <c r="N945" s="7">
        <v>0</v>
      </c>
      <c r="O945" s="11">
        <v>42059</v>
      </c>
      <c r="P945" s="11">
        <v>42059</v>
      </c>
    </row>
    <row r="946" spans="1:16" ht="14.25">
      <c r="A946" s="8">
        <v>2015</v>
      </c>
      <c r="B946" s="9" t="s">
        <v>326</v>
      </c>
      <c r="C946" s="9" t="s">
        <v>327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2</v>
      </c>
      <c r="M946" s="6">
        <v>2017</v>
      </c>
      <c r="N946" s="7">
        <v>0</v>
      </c>
      <c r="O946" s="11">
        <v>42059</v>
      </c>
      <c r="P946" s="11">
        <v>42059</v>
      </c>
    </row>
    <row r="947" spans="1:16" ht="14.25">
      <c r="A947" s="8">
        <v>2015</v>
      </c>
      <c r="B947" s="9" t="s">
        <v>326</v>
      </c>
      <c r="C947" s="9" t="s">
        <v>327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10</v>
      </c>
      <c r="M947" s="6">
        <v>2025</v>
      </c>
      <c r="N947" s="7">
        <v>0</v>
      </c>
      <c r="O947" s="11">
        <v>42059</v>
      </c>
      <c r="P947" s="11">
        <v>42059</v>
      </c>
    </row>
    <row r="948" spans="1:16" ht="14.25">
      <c r="A948" s="8">
        <v>2015</v>
      </c>
      <c r="B948" s="9" t="s">
        <v>326</v>
      </c>
      <c r="C948" s="9" t="s">
        <v>327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1</v>
      </c>
      <c r="M948" s="6">
        <v>2016</v>
      </c>
      <c r="N948" s="7">
        <v>0</v>
      </c>
      <c r="O948" s="11">
        <v>42059</v>
      </c>
      <c r="P948" s="11">
        <v>42059</v>
      </c>
    </row>
    <row r="949" spans="1:16" ht="14.25">
      <c r="A949" s="8">
        <v>2015</v>
      </c>
      <c r="B949" s="9" t="s">
        <v>326</v>
      </c>
      <c r="C949" s="9" t="s">
        <v>327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5</v>
      </c>
      <c r="M949" s="6">
        <v>2020</v>
      </c>
      <c r="N949" s="7">
        <v>0</v>
      </c>
      <c r="O949" s="11">
        <v>42059</v>
      </c>
      <c r="P949" s="11">
        <v>42059</v>
      </c>
    </row>
    <row r="950" spans="1:16" ht="14.25">
      <c r="A950" s="8">
        <v>2015</v>
      </c>
      <c r="B950" s="9" t="s">
        <v>326</v>
      </c>
      <c r="C950" s="9" t="s">
        <v>327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0</v>
      </c>
      <c r="M950" s="6">
        <v>2015</v>
      </c>
      <c r="N950" s="7">
        <v>13259727.66</v>
      </c>
      <c r="O950" s="11">
        <v>42059</v>
      </c>
      <c r="P950" s="11">
        <v>42059</v>
      </c>
    </row>
    <row r="951" spans="1:16" ht="14.25">
      <c r="A951" s="8">
        <v>2015</v>
      </c>
      <c r="B951" s="9" t="s">
        <v>326</v>
      </c>
      <c r="C951" s="9" t="s">
        <v>327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11</v>
      </c>
      <c r="M951" s="6">
        <v>2026</v>
      </c>
      <c r="N951" s="7">
        <v>0</v>
      </c>
      <c r="O951" s="11">
        <v>42059</v>
      </c>
      <c r="P951" s="11">
        <v>42059</v>
      </c>
    </row>
    <row r="952" spans="1:16" ht="14.25">
      <c r="A952" s="8">
        <v>2015</v>
      </c>
      <c r="B952" s="9" t="s">
        <v>326</v>
      </c>
      <c r="C952" s="9" t="s">
        <v>327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10</v>
      </c>
      <c r="M952" s="6">
        <v>2025</v>
      </c>
      <c r="N952" s="7">
        <v>42221364</v>
      </c>
      <c r="O952" s="11">
        <v>42059</v>
      </c>
      <c r="P952" s="11">
        <v>42059</v>
      </c>
    </row>
    <row r="953" spans="1:16" ht="14.25">
      <c r="A953" s="8">
        <v>2015</v>
      </c>
      <c r="B953" s="9" t="s">
        <v>326</v>
      </c>
      <c r="C953" s="9" t="s">
        <v>327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3</v>
      </c>
      <c r="M953" s="6">
        <v>2018</v>
      </c>
      <c r="N953" s="7">
        <v>27209381.34</v>
      </c>
      <c r="O953" s="11">
        <v>42059</v>
      </c>
      <c r="P953" s="11">
        <v>42059</v>
      </c>
    </row>
    <row r="954" spans="1:16" ht="14.25">
      <c r="A954" s="8">
        <v>2015</v>
      </c>
      <c r="B954" s="9" t="s">
        <v>326</v>
      </c>
      <c r="C954" s="9" t="s">
        <v>327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2</v>
      </c>
      <c r="M954" s="6">
        <v>2017</v>
      </c>
      <c r="N954" s="7">
        <v>25202136.67</v>
      </c>
      <c r="O954" s="11">
        <v>42059</v>
      </c>
      <c r="P954" s="11">
        <v>42059</v>
      </c>
    </row>
    <row r="955" spans="1:16" ht="14.25">
      <c r="A955" s="8">
        <v>2015</v>
      </c>
      <c r="B955" s="9" t="s">
        <v>326</v>
      </c>
      <c r="C955" s="9" t="s">
        <v>327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7</v>
      </c>
      <c r="M955" s="6">
        <v>2022</v>
      </c>
      <c r="N955" s="7">
        <v>34622048</v>
      </c>
      <c r="O955" s="11">
        <v>42059</v>
      </c>
      <c r="P955" s="11">
        <v>42059</v>
      </c>
    </row>
    <row r="956" spans="1:16" ht="14.25">
      <c r="A956" s="8">
        <v>2015</v>
      </c>
      <c r="B956" s="9" t="s">
        <v>326</v>
      </c>
      <c r="C956" s="9" t="s">
        <v>327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1</v>
      </c>
      <c r="M956" s="6">
        <v>2016</v>
      </c>
      <c r="N956" s="7">
        <v>2872695.32</v>
      </c>
      <c r="O956" s="11">
        <v>42059</v>
      </c>
      <c r="P956" s="11">
        <v>42059</v>
      </c>
    </row>
    <row r="957" spans="1:16" ht="14.25">
      <c r="A957" s="8">
        <v>2015</v>
      </c>
      <c r="B957" s="9" t="s">
        <v>326</v>
      </c>
      <c r="C957" s="9" t="s">
        <v>327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9</v>
      </c>
      <c r="M957" s="6">
        <v>2024</v>
      </c>
      <c r="N957" s="7">
        <v>41800542</v>
      </c>
      <c r="O957" s="11">
        <v>42059</v>
      </c>
      <c r="P957" s="11">
        <v>42059</v>
      </c>
    </row>
    <row r="958" spans="1:16" ht="14.25">
      <c r="A958" s="8">
        <v>2015</v>
      </c>
      <c r="B958" s="9" t="s">
        <v>326</v>
      </c>
      <c r="C958" s="9" t="s">
        <v>327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4</v>
      </c>
      <c r="M958" s="6">
        <v>2019</v>
      </c>
      <c r="N958" s="7">
        <v>26209381.34</v>
      </c>
      <c r="O958" s="11">
        <v>42059</v>
      </c>
      <c r="P958" s="11">
        <v>42059</v>
      </c>
    </row>
    <row r="959" spans="1:16" ht="14.25">
      <c r="A959" s="8">
        <v>2015</v>
      </c>
      <c r="B959" s="9" t="s">
        <v>326</v>
      </c>
      <c r="C959" s="9" t="s">
        <v>327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11</v>
      </c>
      <c r="M959" s="6">
        <v>2026</v>
      </c>
      <c r="N959" s="7">
        <v>42159664</v>
      </c>
      <c r="O959" s="11">
        <v>42059</v>
      </c>
      <c r="P959" s="11">
        <v>42059</v>
      </c>
    </row>
    <row r="960" spans="1:16" ht="14.25">
      <c r="A960" s="8">
        <v>2015</v>
      </c>
      <c r="B960" s="9" t="s">
        <v>326</v>
      </c>
      <c r="C960" s="9" t="s">
        <v>327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6</v>
      </c>
      <c r="M960" s="6">
        <v>2021</v>
      </c>
      <c r="N960" s="7">
        <v>29438048</v>
      </c>
      <c r="O960" s="11">
        <v>42059</v>
      </c>
      <c r="P960" s="11">
        <v>42059</v>
      </c>
    </row>
    <row r="961" spans="1:16" ht="14.25">
      <c r="A961" s="8">
        <v>2015</v>
      </c>
      <c r="B961" s="9" t="s">
        <v>326</v>
      </c>
      <c r="C961" s="9" t="s">
        <v>327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0</v>
      </c>
      <c r="M961" s="6">
        <v>2015</v>
      </c>
      <c r="N961" s="7">
        <v>2848576</v>
      </c>
      <c r="O961" s="11">
        <v>42059</v>
      </c>
      <c r="P961" s="11">
        <v>42059</v>
      </c>
    </row>
    <row r="962" spans="1:16" ht="14.25">
      <c r="A962" s="8">
        <v>2015</v>
      </c>
      <c r="B962" s="9" t="s">
        <v>326</v>
      </c>
      <c r="C962" s="9" t="s">
        <v>327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8</v>
      </c>
      <c r="M962" s="6">
        <v>2023</v>
      </c>
      <c r="N962" s="7">
        <v>41798048</v>
      </c>
      <c r="O962" s="11">
        <v>42059</v>
      </c>
      <c r="P962" s="11">
        <v>42059</v>
      </c>
    </row>
    <row r="963" spans="1:16" ht="14.25">
      <c r="A963" s="8">
        <v>2015</v>
      </c>
      <c r="B963" s="9" t="s">
        <v>326</v>
      </c>
      <c r="C963" s="9" t="s">
        <v>327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5</v>
      </c>
      <c r="M963" s="6">
        <v>2020</v>
      </c>
      <c r="N963" s="7">
        <v>27998048</v>
      </c>
      <c r="O963" s="11">
        <v>42059</v>
      </c>
      <c r="P963" s="11">
        <v>42059</v>
      </c>
    </row>
    <row r="964" spans="1:16" ht="14.25">
      <c r="A964" s="8">
        <v>2015</v>
      </c>
      <c r="B964" s="9" t="s">
        <v>326</v>
      </c>
      <c r="C964" s="9" t="s">
        <v>327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9</v>
      </c>
      <c r="M964" s="6">
        <v>2024</v>
      </c>
      <c r="N964" s="7">
        <v>0</v>
      </c>
      <c r="O964" s="11">
        <v>42059</v>
      </c>
      <c r="P964" s="11">
        <v>42059</v>
      </c>
    </row>
    <row r="965" spans="1:16" ht="14.25">
      <c r="A965" s="8">
        <v>2015</v>
      </c>
      <c r="B965" s="9" t="s">
        <v>326</v>
      </c>
      <c r="C965" s="9" t="s">
        <v>327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1</v>
      </c>
      <c r="M965" s="6">
        <v>2016</v>
      </c>
      <c r="N965" s="7">
        <v>0</v>
      </c>
      <c r="O965" s="11">
        <v>42059</v>
      </c>
      <c r="P965" s="11">
        <v>42059</v>
      </c>
    </row>
    <row r="966" spans="1:16" ht="14.25">
      <c r="A966" s="8">
        <v>2015</v>
      </c>
      <c r="B966" s="9" t="s">
        <v>326</v>
      </c>
      <c r="C966" s="9" t="s">
        <v>327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3</v>
      </c>
      <c r="M966" s="6">
        <v>2018</v>
      </c>
      <c r="N966" s="7">
        <v>0</v>
      </c>
      <c r="O966" s="11">
        <v>42059</v>
      </c>
      <c r="P966" s="11">
        <v>42059</v>
      </c>
    </row>
    <row r="967" spans="1:16" ht="14.25">
      <c r="A967" s="8">
        <v>2015</v>
      </c>
      <c r="B967" s="9" t="s">
        <v>326</v>
      </c>
      <c r="C967" s="9" t="s">
        <v>327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4</v>
      </c>
      <c r="M967" s="6">
        <v>2019</v>
      </c>
      <c r="N967" s="7">
        <v>0</v>
      </c>
      <c r="O967" s="11">
        <v>42059</v>
      </c>
      <c r="P967" s="11">
        <v>42059</v>
      </c>
    </row>
    <row r="968" spans="1:16" ht="14.25">
      <c r="A968" s="8">
        <v>2015</v>
      </c>
      <c r="B968" s="9" t="s">
        <v>326</v>
      </c>
      <c r="C968" s="9" t="s">
        <v>327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7</v>
      </c>
      <c r="M968" s="6">
        <v>2022</v>
      </c>
      <c r="N968" s="7">
        <v>0</v>
      </c>
      <c r="O968" s="11">
        <v>42059</v>
      </c>
      <c r="P968" s="11">
        <v>42059</v>
      </c>
    </row>
    <row r="969" spans="1:16" ht="14.25">
      <c r="A969" s="8">
        <v>2015</v>
      </c>
      <c r="B969" s="9" t="s">
        <v>326</v>
      </c>
      <c r="C969" s="9" t="s">
        <v>327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5</v>
      </c>
      <c r="M969" s="6">
        <v>2020</v>
      </c>
      <c r="N969" s="7">
        <v>0</v>
      </c>
      <c r="O969" s="11">
        <v>42059</v>
      </c>
      <c r="P969" s="11">
        <v>42059</v>
      </c>
    </row>
    <row r="970" spans="1:16" ht="14.25">
      <c r="A970" s="8">
        <v>2015</v>
      </c>
      <c r="B970" s="9" t="s">
        <v>326</v>
      </c>
      <c r="C970" s="9" t="s">
        <v>327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11</v>
      </c>
      <c r="M970" s="6">
        <v>2026</v>
      </c>
      <c r="N970" s="7">
        <v>0</v>
      </c>
      <c r="O970" s="11">
        <v>42059</v>
      </c>
      <c r="P970" s="11">
        <v>42059</v>
      </c>
    </row>
    <row r="971" spans="1:16" ht="14.25">
      <c r="A971" s="8">
        <v>2015</v>
      </c>
      <c r="B971" s="9" t="s">
        <v>326</v>
      </c>
      <c r="C971" s="9" t="s">
        <v>327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2</v>
      </c>
      <c r="M971" s="6">
        <v>2017</v>
      </c>
      <c r="N971" s="7">
        <v>0</v>
      </c>
      <c r="O971" s="11">
        <v>42059</v>
      </c>
      <c r="P971" s="11">
        <v>42059</v>
      </c>
    </row>
    <row r="972" spans="1:16" ht="14.25">
      <c r="A972" s="8">
        <v>2015</v>
      </c>
      <c r="B972" s="9" t="s">
        <v>326</v>
      </c>
      <c r="C972" s="9" t="s">
        <v>327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10</v>
      </c>
      <c r="M972" s="6">
        <v>2025</v>
      </c>
      <c r="N972" s="7">
        <v>0</v>
      </c>
      <c r="O972" s="11">
        <v>42059</v>
      </c>
      <c r="P972" s="11">
        <v>42059</v>
      </c>
    </row>
    <row r="973" spans="1:16" ht="14.25">
      <c r="A973" s="8">
        <v>2015</v>
      </c>
      <c r="B973" s="9" t="s">
        <v>326</v>
      </c>
      <c r="C973" s="9" t="s">
        <v>327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6</v>
      </c>
      <c r="M973" s="6">
        <v>2021</v>
      </c>
      <c r="N973" s="7">
        <v>0</v>
      </c>
      <c r="O973" s="11">
        <v>42059</v>
      </c>
      <c r="P973" s="11">
        <v>42059</v>
      </c>
    </row>
    <row r="974" spans="1:16" ht="14.25">
      <c r="A974" s="8">
        <v>2015</v>
      </c>
      <c r="B974" s="9" t="s">
        <v>326</v>
      </c>
      <c r="C974" s="9" t="s">
        <v>327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0</v>
      </c>
      <c r="M974" s="6">
        <v>2015</v>
      </c>
      <c r="N974" s="7">
        <v>0</v>
      </c>
      <c r="O974" s="11">
        <v>42059</v>
      </c>
      <c r="P974" s="11">
        <v>42059</v>
      </c>
    </row>
    <row r="975" spans="1:16" ht="14.25">
      <c r="A975" s="8">
        <v>2015</v>
      </c>
      <c r="B975" s="9" t="s">
        <v>326</v>
      </c>
      <c r="C975" s="9" t="s">
        <v>327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8</v>
      </c>
      <c r="M975" s="6">
        <v>2023</v>
      </c>
      <c r="N975" s="7">
        <v>0</v>
      </c>
      <c r="O975" s="11">
        <v>42059</v>
      </c>
      <c r="P975" s="11">
        <v>42059</v>
      </c>
    </row>
    <row r="976" spans="1:16" ht="14.25">
      <c r="A976" s="8">
        <v>2015</v>
      </c>
      <c r="B976" s="9" t="s">
        <v>326</v>
      </c>
      <c r="C976" s="9" t="s">
        <v>327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333</v>
      </c>
      <c r="K976" s="10" t="b">
        <v>1</v>
      </c>
      <c r="L976" s="10">
        <v>9</v>
      </c>
      <c r="M976" s="6">
        <v>2024</v>
      </c>
      <c r="N976" s="7">
        <v>0</v>
      </c>
      <c r="O976" s="11">
        <v>42059</v>
      </c>
      <c r="P976" s="11">
        <v>42059</v>
      </c>
    </row>
    <row r="977" spans="1:16" ht="14.25">
      <c r="A977" s="8">
        <v>2015</v>
      </c>
      <c r="B977" s="9" t="s">
        <v>326</v>
      </c>
      <c r="C977" s="9" t="s">
        <v>327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333</v>
      </c>
      <c r="K977" s="10" t="b">
        <v>1</v>
      </c>
      <c r="L977" s="10">
        <v>0</v>
      </c>
      <c r="M977" s="6">
        <v>2015</v>
      </c>
      <c r="N977" s="7">
        <v>0</v>
      </c>
      <c r="O977" s="11">
        <v>42059</v>
      </c>
      <c r="P977" s="11">
        <v>42059</v>
      </c>
    </row>
    <row r="978" spans="1:16" ht="14.25">
      <c r="A978" s="8">
        <v>2015</v>
      </c>
      <c r="B978" s="9" t="s">
        <v>326</v>
      </c>
      <c r="C978" s="9" t="s">
        <v>327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333</v>
      </c>
      <c r="K978" s="10" t="b">
        <v>1</v>
      </c>
      <c r="L978" s="10">
        <v>2</v>
      </c>
      <c r="M978" s="6">
        <v>2017</v>
      </c>
      <c r="N978" s="7">
        <v>0</v>
      </c>
      <c r="O978" s="11">
        <v>42059</v>
      </c>
      <c r="P978" s="11">
        <v>42059</v>
      </c>
    </row>
    <row r="979" spans="1:16" ht="14.25">
      <c r="A979" s="8">
        <v>2015</v>
      </c>
      <c r="B979" s="9" t="s">
        <v>326</v>
      </c>
      <c r="C979" s="9" t="s">
        <v>327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333</v>
      </c>
      <c r="K979" s="10" t="b">
        <v>1</v>
      </c>
      <c r="L979" s="10">
        <v>3</v>
      </c>
      <c r="M979" s="6">
        <v>2018</v>
      </c>
      <c r="N979" s="7">
        <v>0</v>
      </c>
      <c r="O979" s="11">
        <v>42059</v>
      </c>
      <c r="P979" s="11">
        <v>42059</v>
      </c>
    </row>
    <row r="980" spans="1:16" ht="14.25">
      <c r="A980" s="8">
        <v>2015</v>
      </c>
      <c r="B980" s="9" t="s">
        <v>326</v>
      </c>
      <c r="C980" s="9" t="s">
        <v>327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333</v>
      </c>
      <c r="K980" s="10" t="b">
        <v>1</v>
      </c>
      <c r="L980" s="10">
        <v>5</v>
      </c>
      <c r="M980" s="6">
        <v>2020</v>
      </c>
      <c r="N980" s="7">
        <v>0</v>
      </c>
      <c r="O980" s="11">
        <v>42059</v>
      </c>
      <c r="P980" s="11">
        <v>42059</v>
      </c>
    </row>
    <row r="981" spans="1:16" ht="14.25">
      <c r="A981" s="8">
        <v>2015</v>
      </c>
      <c r="B981" s="9" t="s">
        <v>326</v>
      </c>
      <c r="C981" s="9" t="s">
        <v>327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333</v>
      </c>
      <c r="K981" s="10" t="b">
        <v>1</v>
      </c>
      <c r="L981" s="10">
        <v>11</v>
      </c>
      <c r="M981" s="6">
        <v>2026</v>
      </c>
      <c r="N981" s="7">
        <v>0</v>
      </c>
      <c r="O981" s="11">
        <v>42059</v>
      </c>
      <c r="P981" s="11">
        <v>42059</v>
      </c>
    </row>
    <row r="982" spans="1:16" ht="14.25">
      <c r="A982" s="8">
        <v>2015</v>
      </c>
      <c r="B982" s="9" t="s">
        <v>326</v>
      </c>
      <c r="C982" s="9" t="s">
        <v>327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333</v>
      </c>
      <c r="K982" s="10" t="b">
        <v>1</v>
      </c>
      <c r="L982" s="10">
        <v>8</v>
      </c>
      <c r="M982" s="6">
        <v>2023</v>
      </c>
      <c r="N982" s="7">
        <v>0</v>
      </c>
      <c r="O982" s="11">
        <v>42059</v>
      </c>
      <c r="P982" s="11">
        <v>42059</v>
      </c>
    </row>
    <row r="983" spans="1:16" ht="14.25">
      <c r="A983" s="8">
        <v>2015</v>
      </c>
      <c r="B983" s="9" t="s">
        <v>326</v>
      </c>
      <c r="C983" s="9" t="s">
        <v>327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333</v>
      </c>
      <c r="K983" s="10" t="b">
        <v>1</v>
      </c>
      <c r="L983" s="10">
        <v>7</v>
      </c>
      <c r="M983" s="6">
        <v>2022</v>
      </c>
      <c r="N983" s="7">
        <v>0</v>
      </c>
      <c r="O983" s="11">
        <v>42059</v>
      </c>
      <c r="P983" s="11">
        <v>42059</v>
      </c>
    </row>
    <row r="984" spans="1:16" ht="14.25">
      <c r="A984" s="8">
        <v>2015</v>
      </c>
      <c r="B984" s="9" t="s">
        <v>326</v>
      </c>
      <c r="C984" s="9" t="s">
        <v>327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333</v>
      </c>
      <c r="K984" s="10" t="b">
        <v>1</v>
      </c>
      <c r="L984" s="10">
        <v>6</v>
      </c>
      <c r="M984" s="6">
        <v>2021</v>
      </c>
      <c r="N984" s="7">
        <v>0</v>
      </c>
      <c r="O984" s="11">
        <v>42059</v>
      </c>
      <c r="P984" s="11">
        <v>42059</v>
      </c>
    </row>
    <row r="985" spans="1:16" ht="14.25">
      <c r="A985" s="8">
        <v>2015</v>
      </c>
      <c r="B985" s="9" t="s">
        <v>326</v>
      </c>
      <c r="C985" s="9" t="s">
        <v>327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333</v>
      </c>
      <c r="K985" s="10" t="b">
        <v>1</v>
      </c>
      <c r="L985" s="10">
        <v>4</v>
      </c>
      <c r="M985" s="6">
        <v>2019</v>
      </c>
      <c r="N985" s="7">
        <v>0</v>
      </c>
      <c r="O985" s="11">
        <v>42059</v>
      </c>
      <c r="P985" s="11">
        <v>42059</v>
      </c>
    </row>
    <row r="986" spans="1:16" ht="14.25">
      <c r="A986" s="8">
        <v>2015</v>
      </c>
      <c r="B986" s="9" t="s">
        <v>326</v>
      </c>
      <c r="C986" s="9" t="s">
        <v>327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333</v>
      </c>
      <c r="K986" s="10" t="b">
        <v>1</v>
      </c>
      <c r="L986" s="10">
        <v>1</v>
      </c>
      <c r="M986" s="6">
        <v>2016</v>
      </c>
      <c r="N986" s="7">
        <v>0</v>
      </c>
      <c r="O986" s="11">
        <v>42059</v>
      </c>
      <c r="P986" s="11">
        <v>42059</v>
      </c>
    </row>
    <row r="987" spans="1:16" ht="14.25">
      <c r="A987" s="8">
        <v>2015</v>
      </c>
      <c r="B987" s="9" t="s">
        <v>326</v>
      </c>
      <c r="C987" s="9" t="s">
        <v>327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333</v>
      </c>
      <c r="K987" s="10" t="b">
        <v>1</v>
      </c>
      <c r="L987" s="10">
        <v>10</v>
      </c>
      <c r="M987" s="6">
        <v>2025</v>
      </c>
      <c r="N987" s="7">
        <v>0</v>
      </c>
      <c r="O987" s="11">
        <v>42059</v>
      </c>
      <c r="P987" s="11">
        <v>42059</v>
      </c>
    </row>
    <row r="988" spans="1:16" ht="14.25">
      <c r="A988" s="8">
        <v>2015</v>
      </c>
      <c r="B988" s="9" t="s">
        <v>326</v>
      </c>
      <c r="C988" s="9" t="s">
        <v>327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8</v>
      </c>
      <c r="M988" s="6">
        <v>2023</v>
      </c>
      <c r="N988" s="7">
        <v>0</v>
      </c>
      <c r="O988" s="11">
        <v>42059</v>
      </c>
      <c r="P988" s="11">
        <v>42059</v>
      </c>
    </row>
    <row r="989" spans="1:16" ht="14.25">
      <c r="A989" s="8">
        <v>2015</v>
      </c>
      <c r="B989" s="9" t="s">
        <v>326</v>
      </c>
      <c r="C989" s="9" t="s">
        <v>327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0</v>
      </c>
      <c r="M989" s="6">
        <v>2015</v>
      </c>
      <c r="N989" s="7">
        <v>0</v>
      </c>
      <c r="O989" s="11">
        <v>42059</v>
      </c>
      <c r="P989" s="11">
        <v>42059</v>
      </c>
    </row>
    <row r="990" spans="1:16" ht="14.25">
      <c r="A990" s="8">
        <v>2015</v>
      </c>
      <c r="B990" s="9" t="s">
        <v>326</v>
      </c>
      <c r="C990" s="9" t="s">
        <v>327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6</v>
      </c>
      <c r="M990" s="6">
        <v>2021</v>
      </c>
      <c r="N990" s="7">
        <v>0</v>
      </c>
      <c r="O990" s="11">
        <v>42059</v>
      </c>
      <c r="P990" s="11">
        <v>42059</v>
      </c>
    </row>
    <row r="991" spans="1:16" ht="14.25">
      <c r="A991" s="8">
        <v>2015</v>
      </c>
      <c r="B991" s="9" t="s">
        <v>326</v>
      </c>
      <c r="C991" s="9" t="s">
        <v>327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10</v>
      </c>
      <c r="M991" s="6">
        <v>2025</v>
      </c>
      <c r="N991" s="7">
        <v>0</v>
      </c>
      <c r="O991" s="11">
        <v>42059</v>
      </c>
      <c r="P991" s="11">
        <v>42059</v>
      </c>
    </row>
    <row r="992" spans="1:16" ht="14.25">
      <c r="A992" s="8">
        <v>2015</v>
      </c>
      <c r="B992" s="9" t="s">
        <v>326</v>
      </c>
      <c r="C992" s="9" t="s">
        <v>327</v>
      </c>
      <c r="D992" s="10">
        <v>3062000</v>
      </c>
      <c r="E992" s="10">
        <v>0</v>
      </c>
      <c r="F992" s="10"/>
      <c r="G992" s="10">
        <v>980</v>
      </c>
      <c r="H992" s="10">
        <v>15.2</v>
      </c>
      <c r="I992" s="10"/>
      <c r="J992" s="10" t="s">
        <v>258</v>
      </c>
      <c r="K992" s="10" t="b">
        <v>1</v>
      </c>
      <c r="L992" s="10">
        <v>3</v>
      </c>
      <c r="M992" s="6">
        <v>2018</v>
      </c>
      <c r="N992" s="7">
        <v>0</v>
      </c>
      <c r="O992" s="11">
        <v>42059</v>
      </c>
      <c r="P992" s="11">
        <v>42059</v>
      </c>
    </row>
    <row r="993" spans="1:16" ht="14.25">
      <c r="A993" s="8">
        <v>2015</v>
      </c>
      <c r="B993" s="9" t="s">
        <v>326</v>
      </c>
      <c r="C993" s="9" t="s">
        <v>327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4</v>
      </c>
      <c r="M993" s="6">
        <v>2019</v>
      </c>
      <c r="N993" s="7">
        <v>0</v>
      </c>
      <c r="O993" s="11">
        <v>42059</v>
      </c>
      <c r="P993" s="11">
        <v>42059</v>
      </c>
    </row>
    <row r="994" spans="1:16" ht="14.25">
      <c r="A994" s="8">
        <v>2015</v>
      </c>
      <c r="B994" s="9" t="s">
        <v>326</v>
      </c>
      <c r="C994" s="9" t="s">
        <v>327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9</v>
      </c>
      <c r="M994" s="6">
        <v>2024</v>
      </c>
      <c r="N994" s="7">
        <v>0</v>
      </c>
      <c r="O994" s="11">
        <v>42059</v>
      </c>
      <c r="P994" s="11">
        <v>42059</v>
      </c>
    </row>
    <row r="995" spans="1:16" ht="14.25">
      <c r="A995" s="8">
        <v>2015</v>
      </c>
      <c r="B995" s="9" t="s">
        <v>326</v>
      </c>
      <c r="C995" s="9" t="s">
        <v>327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11</v>
      </c>
      <c r="M995" s="6">
        <v>2026</v>
      </c>
      <c r="N995" s="7">
        <v>0</v>
      </c>
      <c r="O995" s="11">
        <v>42059</v>
      </c>
      <c r="P995" s="11">
        <v>42059</v>
      </c>
    </row>
    <row r="996" spans="1:16" ht="14.25">
      <c r="A996" s="8">
        <v>2015</v>
      </c>
      <c r="B996" s="9" t="s">
        <v>326</v>
      </c>
      <c r="C996" s="9" t="s">
        <v>327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5</v>
      </c>
      <c r="M996" s="6">
        <v>2020</v>
      </c>
      <c r="N996" s="7">
        <v>0</v>
      </c>
      <c r="O996" s="11">
        <v>42059</v>
      </c>
      <c r="P996" s="11">
        <v>42059</v>
      </c>
    </row>
    <row r="997" spans="1:16" ht="14.25">
      <c r="A997" s="8">
        <v>2015</v>
      </c>
      <c r="B997" s="9" t="s">
        <v>326</v>
      </c>
      <c r="C997" s="9" t="s">
        <v>327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1</v>
      </c>
      <c r="M997" s="6">
        <v>2016</v>
      </c>
      <c r="N997" s="7">
        <v>0</v>
      </c>
      <c r="O997" s="11">
        <v>42059</v>
      </c>
      <c r="P997" s="11">
        <v>42059</v>
      </c>
    </row>
    <row r="998" spans="1:16" ht="14.25">
      <c r="A998" s="8">
        <v>2015</v>
      </c>
      <c r="B998" s="9" t="s">
        <v>326</v>
      </c>
      <c r="C998" s="9" t="s">
        <v>327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2</v>
      </c>
      <c r="M998" s="6">
        <v>2017</v>
      </c>
      <c r="N998" s="7">
        <v>0</v>
      </c>
      <c r="O998" s="11">
        <v>42059</v>
      </c>
      <c r="P998" s="11">
        <v>42059</v>
      </c>
    </row>
    <row r="999" spans="1:16" ht="14.25">
      <c r="A999" s="8">
        <v>2015</v>
      </c>
      <c r="B999" s="9" t="s">
        <v>326</v>
      </c>
      <c r="C999" s="9" t="s">
        <v>327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7</v>
      </c>
      <c r="M999" s="6">
        <v>2022</v>
      </c>
      <c r="N999" s="7">
        <v>0</v>
      </c>
      <c r="O999" s="11">
        <v>42059</v>
      </c>
      <c r="P999" s="11">
        <v>42059</v>
      </c>
    </row>
    <row r="1000" spans="1:16" ht="14.25">
      <c r="A1000" s="8">
        <v>2015</v>
      </c>
      <c r="B1000" s="9" t="s">
        <v>326</v>
      </c>
      <c r="C1000" s="9" t="s">
        <v>327</v>
      </c>
      <c r="D1000" s="10">
        <v>3062000</v>
      </c>
      <c r="E1000" s="10">
        <v>0</v>
      </c>
      <c r="F1000" s="10"/>
      <c r="G1000" s="10">
        <v>290</v>
      </c>
      <c r="H1000" s="10" t="s">
        <v>62</v>
      </c>
      <c r="I1000" s="10"/>
      <c r="J1000" s="10" t="s">
        <v>58</v>
      </c>
      <c r="K1000" s="10" t="b">
        <v>0</v>
      </c>
      <c r="L1000" s="10">
        <v>3</v>
      </c>
      <c r="M1000" s="6">
        <v>2018</v>
      </c>
      <c r="N1000" s="7">
        <v>0</v>
      </c>
      <c r="O1000" s="11">
        <v>42059</v>
      </c>
      <c r="P1000" s="11">
        <v>42059</v>
      </c>
    </row>
    <row r="1001" spans="1:16" ht="14.25">
      <c r="A1001" s="8">
        <v>2015</v>
      </c>
      <c r="B1001" s="9" t="s">
        <v>326</v>
      </c>
      <c r="C1001" s="9" t="s">
        <v>327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11</v>
      </c>
      <c r="M1001" s="6">
        <v>2026</v>
      </c>
      <c r="N1001" s="7">
        <v>0</v>
      </c>
      <c r="O1001" s="11">
        <v>42059</v>
      </c>
      <c r="P1001" s="11">
        <v>42059</v>
      </c>
    </row>
    <row r="1002" spans="1:16" ht="14.25">
      <c r="A1002" s="8">
        <v>2015</v>
      </c>
      <c r="B1002" s="9" t="s">
        <v>326</v>
      </c>
      <c r="C1002" s="9" t="s">
        <v>327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1</v>
      </c>
      <c r="M1002" s="6">
        <v>2016</v>
      </c>
      <c r="N1002" s="7">
        <v>0</v>
      </c>
      <c r="O1002" s="11">
        <v>42059</v>
      </c>
      <c r="P1002" s="11">
        <v>42059</v>
      </c>
    </row>
    <row r="1003" spans="1:16" ht="14.25">
      <c r="A1003" s="8">
        <v>2015</v>
      </c>
      <c r="B1003" s="9" t="s">
        <v>326</v>
      </c>
      <c r="C1003" s="9" t="s">
        <v>327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7</v>
      </c>
      <c r="M1003" s="6">
        <v>2022</v>
      </c>
      <c r="N1003" s="7">
        <v>0</v>
      </c>
      <c r="O1003" s="11">
        <v>42059</v>
      </c>
      <c r="P1003" s="11">
        <v>42059</v>
      </c>
    </row>
    <row r="1004" spans="1:16" ht="14.25">
      <c r="A1004" s="8">
        <v>2015</v>
      </c>
      <c r="B1004" s="9" t="s">
        <v>326</v>
      </c>
      <c r="C1004" s="9" t="s">
        <v>327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4</v>
      </c>
      <c r="M1004" s="6">
        <v>2019</v>
      </c>
      <c r="N1004" s="7">
        <v>0</v>
      </c>
      <c r="O1004" s="11">
        <v>42059</v>
      </c>
      <c r="P1004" s="11">
        <v>42059</v>
      </c>
    </row>
    <row r="1005" spans="1:16" ht="14.25">
      <c r="A1005" s="8">
        <v>2015</v>
      </c>
      <c r="B1005" s="9" t="s">
        <v>326</v>
      </c>
      <c r="C1005" s="9" t="s">
        <v>327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8</v>
      </c>
      <c r="M1005" s="6">
        <v>2023</v>
      </c>
      <c r="N1005" s="7">
        <v>0</v>
      </c>
      <c r="O1005" s="11">
        <v>42059</v>
      </c>
      <c r="P1005" s="11">
        <v>42059</v>
      </c>
    </row>
    <row r="1006" spans="1:16" ht="14.25">
      <c r="A1006" s="8">
        <v>2015</v>
      </c>
      <c r="B1006" s="9" t="s">
        <v>326</v>
      </c>
      <c r="C1006" s="9" t="s">
        <v>327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6</v>
      </c>
      <c r="M1006" s="6">
        <v>2021</v>
      </c>
      <c r="N1006" s="7">
        <v>0</v>
      </c>
      <c r="O1006" s="11">
        <v>42059</v>
      </c>
      <c r="P1006" s="11">
        <v>42059</v>
      </c>
    </row>
    <row r="1007" spans="1:16" ht="14.25">
      <c r="A1007" s="8">
        <v>2015</v>
      </c>
      <c r="B1007" s="9" t="s">
        <v>326</v>
      </c>
      <c r="C1007" s="9" t="s">
        <v>327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9</v>
      </c>
      <c r="M1007" s="6">
        <v>2024</v>
      </c>
      <c r="N1007" s="7">
        <v>0</v>
      </c>
      <c r="O1007" s="11">
        <v>42059</v>
      </c>
      <c r="P1007" s="11">
        <v>42059</v>
      </c>
    </row>
    <row r="1008" spans="1:16" ht="14.25">
      <c r="A1008" s="8">
        <v>2015</v>
      </c>
      <c r="B1008" s="9" t="s">
        <v>326</v>
      </c>
      <c r="C1008" s="9" t="s">
        <v>327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10</v>
      </c>
      <c r="M1008" s="6">
        <v>2025</v>
      </c>
      <c r="N1008" s="7">
        <v>0</v>
      </c>
      <c r="O1008" s="11">
        <v>42059</v>
      </c>
      <c r="P1008" s="11">
        <v>42059</v>
      </c>
    </row>
    <row r="1009" spans="1:16" ht="14.25">
      <c r="A1009" s="8">
        <v>2015</v>
      </c>
      <c r="B1009" s="9" t="s">
        <v>326</v>
      </c>
      <c r="C1009" s="9" t="s">
        <v>327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5</v>
      </c>
      <c r="M1009" s="6">
        <v>2020</v>
      </c>
      <c r="N1009" s="7">
        <v>0</v>
      </c>
      <c r="O1009" s="11">
        <v>42059</v>
      </c>
      <c r="P1009" s="11">
        <v>42059</v>
      </c>
    </row>
    <row r="1010" spans="1:16" ht="14.25">
      <c r="A1010" s="8">
        <v>2015</v>
      </c>
      <c r="B1010" s="9" t="s">
        <v>326</v>
      </c>
      <c r="C1010" s="9" t="s">
        <v>327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0</v>
      </c>
      <c r="M1010" s="6">
        <v>2015</v>
      </c>
      <c r="N1010" s="7">
        <v>0</v>
      </c>
      <c r="O1010" s="11">
        <v>42059</v>
      </c>
      <c r="P1010" s="11">
        <v>42059</v>
      </c>
    </row>
    <row r="1011" spans="1:16" ht="14.25">
      <c r="A1011" s="8">
        <v>2015</v>
      </c>
      <c r="B1011" s="9" t="s">
        <v>326</v>
      </c>
      <c r="C1011" s="9" t="s">
        <v>327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2</v>
      </c>
      <c r="M1011" s="6">
        <v>2017</v>
      </c>
      <c r="N1011" s="7">
        <v>0</v>
      </c>
      <c r="O1011" s="11">
        <v>42059</v>
      </c>
      <c r="P1011" s="11">
        <v>42059</v>
      </c>
    </row>
    <row r="1012" spans="1:16" ht="14.25">
      <c r="A1012" s="8">
        <v>2015</v>
      </c>
      <c r="B1012" s="9" t="s">
        <v>326</v>
      </c>
      <c r="C1012" s="9" t="s">
        <v>327</v>
      </c>
      <c r="D1012" s="10">
        <v>3062000</v>
      </c>
      <c r="E1012" s="10">
        <v>0</v>
      </c>
      <c r="F1012" s="10"/>
      <c r="G1012" s="10">
        <v>560</v>
      </c>
      <c r="H1012" s="10">
        <v>10.1</v>
      </c>
      <c r="I1012" s="10"/>
      <c r="J1012" s="10" t="s">
        <v>73</v>
      </c>
      <c r="K1012" s="10" t="b">
        <v>0</v>
      </c>
      <c r="L1012" s="10">
        <v>10</v>
      </c>
      <c r="M1012" s="6">
        <v>2025</v>
      </c>
      <c r="N1012" s="7">
        <v>3161200</v>
      </c>
      <c r="O1012" s="11">
        <v>42059</v>
      </c>
      <c r="P1012" s="11">
        <v>42059</v>
      </c>
    </row>
    <row r="1013" spans="1:16" ht="14.25">
      <c r="A1013" s="8">
        <v>2015</v>
      </c>
      <c r="B1013" s="9" t="s">
        <v>326</v>
      </c>
      <c r="C1013" s="9" t="s">
        <v>327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2</v>
      </c>
      <c r="M1013" s="6">
        <v>2017</v>
      </c>
      <c r="N1013" s="7">
        <v>15629096</v>
      </c>
      <c r="O1013" s="11">
        <v>42059</v>
      </c>
      <c r="P1013" s="11">
        <v>42059</v>
      </c>
    </row>
    <row r="1014" spans="1:16" ht="14.25">
      <c r="A1014" s="8">
        <v>2015</v>
      </c>
      <c r="B1014" s="9" t="s">
        <v>326</v>
      </c>
      <c r="C1014" s="9" t="s">
        <v>327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11</v>
      </c>
      <c r="M1014" s="6">
        <v>2026</v>
      </c>
      <c r="N1014" s="7">
        <v>3222900</v>
      </c>
      <c r="O1014" s="11">
        <v>42059</v>
      </c>
      <c r="P1014" s="11">
        <v>42059</v>
      </c>
    </row>
    <row r="1015" spans="1:16" ht="14.25">
      <c r="A1015" s="8">
        <v>2015</v>
      </c>
      <c r="B1015" s="9" t="s">
        <v>326</v>
      </c>
      <c r="C1015" s="9" t="s">
        <v>327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8</v>
      </c>
      <c r="M1015" s="6">
        <v>2023</v>
      </c>
      <c r="N1015" s="7">
        <v>3584516</v>
      </c>
      <c r="O1015" s="11">
        <v>42059</v>
      </c>
      <c r="P1015" s="11">
        <v>42059</v>
      </c>
    </row>
    <row r="1016" spans="1:16" ht="14.25">
      <c r="A1016" s="8">
        <v>2015</v>
      </c>
      <c r="B1016" s="9" t="s">
        <v>326</v>
      </c>
      <c r="C1016" s="9" t="s">
        <v>327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6</v>
      </c>
      <c r="M1016" s="6">
        <v>2021</v>
      </c>
      <c r="N1016" s="7">
        <v>15944516</v>
      </c>
      <c r="O1016" s="11">
        <v>42059</v>
      </c>
      <c r="P1016" s="11">
        <v>42059</v>
      </c>
    </row>
    <row r="1017" spans="1:16" ht="14.25">
      <c r="A1017" s="8">
        <v>2015</v>
      </c>
      <c r="B1017" s="9" t="s">
        <v>326</v>
      </c>
      <c r="C1017" s="9" t="s">
        <v>327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4</v>
      </c>
      <c r="M1017" s="6">
        <v>2019</v>
      </c>
      <c r="N1017" s="7">
        <v>14906516</v>
      </c>
      <c r="O1017" s="11">
        <v>42059</v>
      </c>
      <c r="P1017" s="11">
        <v>42059</v>
      </c>
    </row>
    <row r="1018" spans="1:16" ht="14.25">
      <c r="A1018" s="8">
        <v>2015</v>
      </c>
      <c r="B1018" s="9" t="s">
        <v>326</v>
      </c>
      <c r="C1018" s="9" t="s">
        <v>327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3</v>
      </c>
      <c r="M1018" s="6">
        <v>2018</v>
      </c>
      <c r="N1018" s="7">
        <v>14906516</v>
      </c>
      <c r="O1018" s="11">
        <v>42059</v>
      </c>
      <c r="P1018" s="11">
        <v>42059</v>
      </c>
    </row>
    <row r="1019" spans="1:16" ht="14.25">
      <c r="A1019" s="8">
        <v>2015</v>
      </c>
      <c r="B1019" s="9" t="s">
        <v>326</v>
      </c>
      <c r="C1019" s="9" t="s">
        <v>327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0</v>
      </c>
      <c r="M1019" s="6">
        <v>2015</v>
      </c>
      <c r="N1019" s="7">
        <v>1203554.72</v>
      </c>
      <c r="O1019" s="11">
        <v>42059</v>
      </c>
      <c r="P1019" s="11">
        <v>42059</v>
      </c>
    </row>
    <row r="1020" spans="1:16" ht="14.25">
      <c r="A1020" s="8">
        <v>2015</v>
      </c>
      <c r="B1020" s="9" t="s">
        <v>326</v>
      </c>
      <c r="C1020" s="9" t="s">
        <v>327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7</v>
      </c>
      <c r="M1020" s="6">
        <v>2022</v>
      </c>
      <c r="N1020" s="7">
        <v>10760516</v>
      </c>
      <c r="O1020" s="11">
        <v>42059</v>
      </c>
      <c r="P1020" s="11">
        <v>42059</v>
      </c>
    </row>
    <row r="1021" spans="1:16" ht="14.25">
      <c r="A1021" s="8">
        <v>2015</v>
      </c>
      <c r="B1021" s="9" t="s">
        <v>326</v>
      </c>
      <c r="C1021" s="9" t="s">
        <v>327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5</v>
      </c>
      <c r="M1021" s="6">
        <v>2020</v>
      </c>
      <c r="N1021" s="7">
        <v>17384516</v>
      </c>
      <c r="O1021" s="11">
        <v>42059</v>
      </c>
      <c r="P1021" s="11">
        <v>42059</v>
      </c>
    </row>
    <row r="1022" spans="1:16" ht="14.25">
      <c r="A1022" s="8">
        <v>2015</v>
      </c>
      <c r="B1022" s="9" t="s">
        <v>326</v>
      </c>
      <c r="C1022" s="9" t="s">
        <v>327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9</v>
      </c>
      <c r="M1022" s="6">
        <v>2024</v>
      </c>
      <c r="N1022" s="7">
        <v>3582022</v>
      </c>
      <c r="O1022" s="11">
        <v>42059</v>
      </c>
      <c r="P1022" s="11">
        <v>42059</v>
      </c>
    </row>
    <row r="1023" spans="1:16" ht="14.25">
      <c r="A1023" s="8">
        <v>2015</v>
      </c>
      <c r="B1023" s="9" t="s">
        <v>326</v>
      </c>
      <c r="C1023" s="9" t="s">
        <v>327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1</v>
      </c>
      <c r="M1023" s="6">
        <v>2016</v>
      </c>
      <c r="N1023" s="7">
        <v>15629096</v>
      </c>
      <c r="O1023" s="11">
        <v>42059</v>
      </c>
      <c r="P1023" s="11">
        <v>42059</v>
      </c>
    </row>
    <row r="1024" spans="1:16" ht="14.25">
      <c r="A1024" s="8">
        <v>2015</v>
      </c>
      <c r="B1024" s="9" t="s">
        <v>326</v>
      </c>
      <c r="C1024" s="9" t="s">
        <v>327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1</v>
      </c>
      <c r="M1024" s="6">
        <v>2016</v>
      </c>
      <c r="N1024" s="7">
        <v>2000000</v>
      </c>
      <c r="O1024" s="11">
        <v>42059</v>
      </c>
      <c r="P1024" s="11">
        <v>42059</v>
      </c>
    </row>
    <row r="1025" spans="1:16" ht="14.25">
      <c r="A1025" s="8">
        <v>2015</v>
      </c>
      <c r="B1025" s="9" t="s">
        <v>326</v>
      </c>
      <c r="C1025" s="9" t="s">
        <v>327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0</v>
      </c>
      <c r="M1025" s="6">
        <v>2015</v>
      </c>
      <c r="N1025" s="7">
        <v>17111714.16</v>
      </c>
      <c r="O1025" s="11">
        <v>42059</v>
      </c>
      <c r="P1025" s="11">
        <v>42059</v>
      </c>
    </row>
    <row r="1026" spans="1:16" ht="14.25">
      <c r="A1026" s="8">
        <v>2015</v>
      </c>
      <c r="B1026" s="9" t="s">
        <v>326</v>
      </c>
      <c r="C1026" s="9" t="s">
        <v>327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6</v>
      </c>
      <c r="M1026" s="6">
        <v>2021</v>
      </c>
      <c r="N1026" s="7">
        <v>0</v>
      </c>
      <c r="O1026" s="11">
        <v>42059</v>
      </c>
      <c r="P1026" s="11">
        <v>42059</v>
      </c>
    </row>
    <row r="1027" spans="1:16" ht="14.25">
      <c r="A1027" s="8">
        <v>2015</v>
      </c>
      <c r="B1027" s="9" t="s">
        <v>326</v>
      </c>
      <c r="C1027" s="9" t="s">
        <v>327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8</v>
      </c>
      <c r="M1027" s="6">
        <v>2023</v>
      </c>
      <c r="N1027" s="7">
        <v>0</v>
      </c>
      <c r="O1027" s="11">
        <v>42059</v>
      </c>
      <c r="P1027" s="11">
        <v>42059</v>
      </c>
    </row>
    <row r="1028" spans="1:16" ht="14.25">
      <c r="A1028" s="8">
        <v>2015</v>
      </c>
      <c r="B1028" s="9" t="s">
        <v>326</v>
      </c>
      <c r="C1028" s="9" t="s">
        <v>327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7</v>
      </c>
      <c r="M1028" s="6">
        <v>2022</v>
      </c>
      <c r="N1028" s="7">
        <v>0</v>
      </c>
      <c r="O1028" s="11">
        <v>42059</v>
      </c>
      <c r="P1028" s="11">
        <v>42059</v>
      </c>
    </row>
    <row r="1029" spans="1:16" ht="14.25">
      <c r="A1029" s="8">
        <v>2015</v>
      </c>
      <c r="B1029" s="9" t="s">
        <v>326</v>
      </c>
      <c r="C1029" s="9" t="s">
        <v>327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9</v>
      </c>
      <c r="M1029" s="6">
        <v>2024</v>
      </c>
      <c r="N1029" s="7">
        <v>0</v>
      </c>
      <c r="O1029" s="11">
        <v>42059</v>
      </c>
      <c r="P1029" s="11">
        <v>42059</v>
      </c>
    </row>
    <row r="1030" spans="1:16" ht="14.25">
      <c r="A1030" s="8">
        <v>2015</v>
      </c>
      <c r="B1030" s="9" t="s">
        <v>326</v>
      </c>
      <c r="C1030" s="9" t="s">
        <v>327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11</v>
      </c>
      <c r="M1030" s="6">
        <v>2026</v>
      </c>
      <c r="N1030" s="7">
        <v>0</v>
      </c>
      <c r="O1030" s="11">
        <v>42059</v>
      </c>
      <c r="P1030" s="11">
        <v>42059</v>
      </c>
    </row>
    <row r="1031" spans="1:16" ht="14.25">
      <c r="A1031" s="8">
        <v>2015</v>
      </c>
      <c r="B1031" s="9" t="s">
        <v>326</v>
      </c>
      <c r="C1031" s="9" t="s">
        <v>327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3</v>
      </c>
      <c r="M1031" s="6">
        <v>2018</v>
      </c>
      <c r="N1031" s="7">
        <v>1000000</v>
      </c>
      <c r="O1031" s="11">
        <v>42059</v>
      </c>
      <c r="P1031" s="11">
        <v>42059</v>
      </c>
    </row>
    <row r="1032" spans="1:16" ht="14.25">
      <c r="A1032" s="8">
        <v>2015</v>
      </c>
      <c r="B1032" s="9" t="s">
        <v>326</v>
      </c>
      <c r="C1032" s="9" t="s">
        <v>327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4</v>
      </c>
      <c r="M1032" s="6">
        <v>2019</v>
      </c>
      <c r="N1032" s="7">
        <v>0</v>
      </c>
      <c r="O1032" s="11">
        <v>42059</v>
      </c>
      <c r="P1032" s="11">
        <v>42059</v>
      </c>
    </row>
    <row r="1033" spans="1:16" ht="14.25">
      <c r="A1033" s="8">
        <v>2015</v>
      </c>
      <c r="B1033" s="9" t="s">
        <v>326</v>
      </c>
      <c r="C1033" s="9" t="s">
        <v>327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5</v>
      </c>
      <c r="M1033" s="6">
        <v>2020</v>
      </c>
      <c r="N1033" s="7">
        <v>0</v>
      </c>
      <c r="O1033" s="11">
        <v>42059</v>
      </c>
      <c r="P1033" s="11">
        <v>42059</v>
      </c>
    </row>
    <row r="1034" spans="1:16" ht="14.25">
      <c r="A1034" s="8">
        <v>2015</v>
      </c>
      <c r="B1034" s="9" t="s">
        <v>326</v>
      </c>
      <c r="C1034" s="9" t="s">
        <v>327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2</v>
      </c>
      <c r="M1034" s="6">
        <v>2017</v>
      </c>
      <c r="N1034" s="7">
        <v>2000000</v>
      </c>
      <c r="O1034" s="11">
        <v>42059</v>
      </c>
      <c r="P1034" s="11">
        <v>42059</v>
      </c>
    </row>
    <row r="1035" spans="1:16" ht="14.25">
      <c r="A1035" s="8">
        <v>2015</v>
      </c>
      <c r="B1035" s="9" t="s">
        <v>326</v>
      </c>
      <c r="C1035" s="9" t="s">
        <v>327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10</v>
      </c>
      <c r="M1035" s="6">
        <v>2025</v>
      </c>
      <c r="N1035" s="7">
        <v>0</v>
      </c>
      <c r="O1035" s="11">
        <v>42059</v>
      </c>
      <c r="P1035" s="11">
        <v>42059</v>
      </c>
    </row>
    <row r="1036" spans="1:16" ht="14.25">
      <c r="A1036" s="8">
        <v>2015</v>
      </c>
      <c r="B1036" s="9" t="s">
        <v>326</v>
      </c>
      <c r="C1036" s="9" t="s">
        <v>327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225</v>
      </c>
      <c r="J1036" s="10" t="s">
        <v>226</v>
      </c>
      <c r="K1036" s="10" t="b">
        <v>0</v>
      </c>
      <c r="L1036" s="10">
        <v>3</v>
      </c>
      <c r="M1036" s="6">
        <v>2018</v>
      </c>
      <c r="N1036" s="7">
        <v>0.0687</v>
      </c>
      <c r="O1036" s="11">
        <v>42059</v>
      </c>
      <c r="P1036" s="11">
        <v>42059</v>
      </c>
    </row>
    <row r="1037" spans="1:16" ht="14.25">
      <c r="A1037" s="8">
        <v>2015</v>
      </c>
      <c r="B1037" s="9" t="s">
        <v>326</v>
      </c>
      <c r="C1037" s="9" t="s">
        <v>327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225</v>
      </c>
      <c r="J1037" s="10" t="s">
        <v>226</v>
      </c>
      <c r="K1037" s="10" t="b">
        <v>0</v>
      </c>
      <c r="L1037" s="10">
        <v>2</v>
      </c>
      <c r="M1037" s="6">
        <v>2017</v>
      </c>
      <c r="N1037" s="7">
        <v>0.0735</v>
      </c>
      <c r="O1037" s="11">
        <v>42059</v>
      </c>
      <c r="P1037" s="11">
        <v>42059</v>
      </c>
    </row>
    <row r="1038" spans="1:16" ht="14.25">
      <c r="A1038" s="8">
        <v>2015</v>
      </c>
      <c r="B1038" s="9" t="s">
        <v>326</v>
      </c>
      <c r="C1038" s="9" t="s">
        <v>327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8</v>
      </c>
      <c r="M1038" s="6">
        <v>2023</v>
      </c>
      <c r="N1038" s="7">
        <v>0.0329</v>
      </c>
      <c r="O1038" s="11">
        <v>42059</v>
      </c>
      <c r="P1038" s="11">
        <v>42059</v>
      </c>
    </row>
    <row r="1039" spans="1:16" ht="14.25">
      <c r="A1039" s="8">
        <v>2015</v>
      </c>
      <c r="B1039" s="9" t="s">
        <v>326</v>
      </c>
      <c r="C1039" s="9" t="s">
        <v>327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11</v>
      </c>
      <c r="M1039" s="6">
        <v>2026</v>
      </c>
      <c r="N1039" s="7">
        <v>0.0296</v>
      </c>
      <c r="O1039" s="11">
        <v>42059</v>
      </c>
      <c r="P1039" s="11">
        <v>42059</v>
      </c>
    </row>
    <row r="1040" spans="1:16" ht="14.25">
      <c r="A1040" s="8">
        <v>2015</v>
      </c>
      <c r="B1040" s="9" t="s">
        <v>326</v>
      </c>
      <c r="C1040" s="9" t="s">
        <v>327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5</v>
      </c>
      <c r="M1040" s="6">
        <v>2020</v>
      </c>
      <c r="N1040" s="7">
        <v>0.0717</v>
      </c>
      <c r="O1040" s="11">
        <v>42059</v>
      </c>
      <c r="P1040" s="11">
        <v>42059</v>
      </c>
    </row>
    <row r="1041" spans="1:16" ht="14.25">
      <c r="A1041" s="8">
        <v>2015</v>
      </c>
      <c r="B1041" s="9" t="s">
        <v>326</v>
      </c>
      <c r="C1041" s="9" t="s">
        <v>327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9</v>
      </c>
      <c r="M1041" s="6">
        <v>2024</v>
      </c>
      <c r="N1041" s="7">
        <v>0.0321</v>
      </c>
      <c r="O1041" s="11">
        <v>42059</v>
      </c>
      <c r="P1041" s="11">
        <v>42059</v>
      </c>
    </row>
    <row r="1042" spans="1:16" ht="14.25">
      <c r="A1042" s="8">
        <v>2015</v>
      </c>
      <c r="B1042" s="9" t="s">
        <v>326</v>
      </c>
      <c r="C1042" s="9" t="s">
        <v>327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10</v>
      </c>
      <c r="M1042" s="6">
        <v>2025</v>
      </c>
      <c r="N1042" s="7">
        <v>0.0303</v>
      </c>
      <c r="O1042" s="11">
        <v>42059</v>
      </c>
      <c r="P1042" s="11">
        <v>42059</v>
      </c>
    </row>
    <row r="1043" spans="1:16" ht="14.25">
      <c r="A1043" s="8">
        <v>2015</v>
      </c>
      <c r="B1043" s="9" t="s">
        <v>326</v>
      </c>
      <c r="C1043" s="9" t="s">
        <v>327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1</v>
      </c>
      <c r="M1043" s="6">
        <v>2016</v>
      </c>
      <c r="N1043" s="7">
        <v>0.0491</v>
      </c>
      <c r="O1043" s="11">
        <v>42059</v>
      </c>
      <c r="P1043" s="11">
        <v>42059</v>
      </c>
    </row>
    <row r="1044" spans="1:16" ht="14.25">
      <c r="A1044" s="8">
        <v>2015</v>
      </c>
      <c r="B1044" s="9" t="s">
        <v>326</v>
      </c>
      <c r="C1044" s="9" t="s">
        <v>327</v>
      </c>
      <c r="D1044" s="10">
        <v>3062000</v>
      </c>
      <c r="E1044" s="10">
        <v>0</v>
      </c>
      <c r="F1044" s="10"/>
      <c r="G1044" s="10">
        <v>30</v>
      </c>
      <c r="H1044" s="10" t="s">
        <v>28</v>
      </c>
      <c r="I1044" s="10"/>
      <c r="J1044" s="10" t="s">
        <v>29</v>
      </c>
      <c r="K1044" s="10" t="b">
        <v>1</v>
      </c>
      <c r="L1044" s="10">
        <v>3</v>
      </c>
      <c r="M1044" s="6">
        <v>2018</v>
      </c>
      <c r="N1044" s="7">
        <v>83918308</v>
      </c>
      <c r="O1044" s="11">
        <v>42059</v>
      </c>
      <c r="P1044" s="11">
        <v>42059</v>
      </c>
    </row>
    <row r="1045" spans="1:16" ht="14.25">
      <c r="A1045" s="8">
        <v>2015</v>
      </c>
      <c r="B1045" s="9" t="s">
        <v>326</v>
      </c>
      <c r="C1045" s="9" t="s">
        <v>327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6</v>
      </c>
      <c r="M1045" s="6">
        <v>2021</v>
      </c>
      <c r="N1045" s="7">
        <v>0.0664</v>
      </c>
      <c r="O1045" s="11">
        <v>42059</v>
      </c>
      <c r="P1045" s="11">
        <v>42059</v>
      </c>
    </row>
    <row r="1046" spans="1:16" ht="14.25">
      <c r="A1046" s="8">
        <v>2015</v>
      </c>
      <c r="B1046" s="9" t="s">
        <v>326</v>
      </c>
      <c r="C1046" s="9" t="s">
        <v>327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0</v>
      </c>
      <c r="M1046" s="6">
        <v>2015</v>
      </c>
      <c r="N1046" s="7">
        <v>0.0554</v>
      </c>
      <c r="O1046" s="11">
        <v>42059</v>
      </c>
      <c r="P1046" s="11">
        <v>42059</v>
      </c>
    </row>
    <row r="1047" spans="1:16" ht="14.25">
      <c r="A1047" s="8">
        <v>2015</v>
      </c>
      <c r="B1047" s="9" t="s">
        <v>326</v>
      </c>
      <c r="C1047" s="9" t="s">
        <v>327</v>
      </c>
      <c r="D1047" s="10">
        <v>3062000</v>
      </c>
      <c r="E1047" s="10">
        <v>0</v>
      </c>
      <c r="F1047" s="10"/>
      <c r="G1047" s="10">
        <v>480</v>
      </c>
      <c r="H1047" s="10">
        <v>9.2</v>
      </c>
      <c r="I1047" s="10" t="s">
        <v>225</v>
      </c>
      <c r="J1047" s="10" t="s">
        <v>226</v>
      </c>
      <c r="K1047" s="10" t="b">
        <v>0</v>
      </c>
      <c r="L1047" s="10">
        <v>4</v>
      </c>
      <c r="M1047" s="6">
        <v>2019</v>
      </c>
      <c r="N1047" s="7">
        <v>0.0673</v>
      </c>
      <c r="O1047" s="11">
        <v>42059</v>
      </c>
      <c r="P1047" s="11">
        <v>42059</v>
      </c>
    </row>
    <row r="1048" spans="1:16" ht="14.25">
      <c r="A1048" s="8">
        <v>2015</v>
      </c>
      <c r="B1048" s="9" t="s">
        <v>326</v>
      </c>
      <c r="C1048" s="9" t="s">
        <v>327</v>
      </c>
      <c r="D1048" s="10">
        <v>3062000</v>
      </c>
      <c r="E1048" s="10">
        <v>0</v>
      </c>
      <c r="F1048" s="10"/>
      <c r="G1048" s="10">
        <v>480</v>
      </c>
      <c r="H1048" s="10">
        <v>9.2</v>
      </c>
      <c r="I1048" s="10" t="s">
        <v>225</v>
      </c>
      <c r="J1048" s="10" t="s">
        <v>226</v>
      </c>
      <c r="K1048" s="10" t="b">
        <v>0</v>
      </c>
      <c r="L1048" s="10">
        <v>7</v>
      </c>
      <c r="M1048" s="6">
        <v>2022</v>
      </c>
      <c r="N1048" s="7">
        <v>0.0519</v>
      </c>
      <c r="O1048" s="11">
        <v>42059</v>
      </c>
      <c r="P1048" s="11">
        <v>42059</v>
      </c>
    </row>
    <row r="1049" spans="1:16" ht="14.25">
      <c r="A1049" s="8">
        <v>2015</v>
      </c>
      <c r="B1049" s="9" t="s">
        <v>326</v>
      </c>
      <c r="C1049" s="9" t="s">
        <v>327</v>
      </c>
      <c r="D1049" s="10">
        <v>3062000</v>
      </c>
      <c r="E1049" s="10">
        <v>0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10</v>
      </c>
      <c r="M1049" s="6">
        <v>2025</v>
      </c>
      <c r="N1049" s="7">
        <v>0</v>
      </c>
      <c r="O1049" s="11">
        <v>42059</v>
      </c>
      <c r="P1049" s="11">
        <v>42059</v>
      </c>
    </row>
    <row r="1050" spans="1:16" ht="14.25">
      <c r="A1050" s="8">
        <v>2015</v>
      </c>
      <c r="B1050" s="9" t="s">
        <v>326</v>
      </c>
      <c r="C1050" s="9" t="s">
        <v>327</v>
      </c>
      <c r="D1050" s="10">
        <v>3062000</v>
      </c>
      <c r="E1050" s="10">
        <v>0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7</v>
      </c>
      <c r="M1050" s="6">
        <v>2022</v>
      </c>
      <c r="N1050" s="7">
        <v>0</v>
      </c>
      <c r="O1050" s="11">
        <v>42059</v>
      </c>
      <c r="P1050" s="11">
        <v>42059</v>
      </c>
    </row>
    <row r="1051" spans="1:16" ht="14.25">
      <c r="A1051" s="8">
        <v>2015</v>
      </c>
      <c r="B1051" s="9" t="s">
        <v>326</v>
      </c>
      <c r="C1051" s="9" t="s">
        <v>327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11</v>
      </c>
      <c r="M1051" s="6">
        <v>2026</v>
      </c>
      <c r="N1051" s="7">
        <v>0</v>
      </c>
      <c r="O1051" s="11">
        <v>42059</v>
      </c>
      <c r="P1051" s="11">
        <v>42059</v>
      </c>
    </row>
    <row r="1052" spans="1:16" ht="14.25">
      <c r="A1052" s="8">
        <v>2015</v>
      </c>
      <c r="B1052" s="9" t="s">
        <v>326</v>
      </c>
      <c r="C1052" s="9" t="s">
        <v>327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0</v>
      </c>
      <c r="M1052" s="6">
        <v>2015</v>
      </c>
      <c r="N1052" s="7">
        <v>0</v>
      </c>
      <c r="O1052" s="11">
        <v>42059</v>
      </c>
      <c r="P1052" s="11">
        <v>42059</v>
      </c>
    </row>
    <row r="1053" spans="1:16" ht="14.25">
      <c r="A1053" s="8">
        <v>2015</v>
      </c>
      <c r="B1053" s="9" t="s">
        <v>326</v>
      </c>
      <c r="C1053" s="9" t="s">
        <v>327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1</v>
      </c>
      <c r="M1053" s="6">
        <v>2016</v>
      </c>
      <c r="N1053" s="7">
        <v>0</v>
      </c>
      <c r="O1053" s="11">
        <v>42059</v>
      </c>
      <c r="P1053" s="11">
        <v>42059</v>
      </c>
    </row>
    <row r="1054" spans="1:16" ht="14.25">
      <c r="A1054" s="8">
        <v>2015</v>
      </c>
      <c r="B1054" s="9" t="s">
        <v>326</v>
      </c>
      <c r="C1054" s="9" t="s">
        <v>327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9</v>
      </c>
      <c r="M1054" s="6">
        <v>2024</v>
      </c>
      <c r="N1054" s="7">
        <v>0</v>
      </c>
      <c r="O1054" s="11">
        <v>42059</v>
      </c>
      <c r="P1054" s="11">
        <v>42059</v>
      </c>
    </row>
    <row r="1055" spans="1:16" ht="14.25">
      <c r="A1055" s="8">
        <v>2015</v>
      </c>
      <c r="B1055" s="9" t="s">
        <v>326</v>
      </c>
      <c r="C1055" s="9" t="s">
        <v>327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3</v>
      </c>
      <c r="M1055" s="6">
        <v>2018</v>
      </c>
      <c r="N1055" s="7">
        <v>0</v>
      </c>
      <c r="O1055" s="11">
        <v>42059</v>
      </c>
      <c r="P1055" s="11">
        <v>42059</v>
      </c>
    </row>
    <row r="1056" spans="1:16" ht="14.25">
      <c r="A1056" s="8">
        <v>2015</v>
      </c>
      <c r="B1056" s="9" t="s">
        <v>326</v>
      </c>
      <c r="C1056" s="9" t="s">
        <v>327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4</v>
      </c>
      <c r="M1056" s="6">
        <v>2019</v>
      </c>
      <c r="N1056" s="7">
        <v>0</v>
      </c>
      <c r="O1056" s="11">
        <v>42059</v>
      </c>
      <c r="P1056" s="11">
        <v>42059</v>
      </c>
    </row>
    <row r="1057" spans="1:16" ht="14.25">
      <c r="A1057" s="8">
        <v>2015</v>
      </c>
      <c r="B1057" s="9" t="s">
        <v>326</v>
      </c>
      <c r="C1057" s="9" t="s">
        <v>327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6</v>
      </c>
      <c r="M1057" s="6">
        <v>2021</v>
      </c>
      <c r="N1057" s="7">
        <v>0</v>
      </c>
      <c r="O1057" s="11">
        <v>42059</v>
      </c>
      <c r="P1057" s="11">
        <v>42059</v>
      </c>
    </row>
    <row r="1058" spans="1:16" ht="14.25">
      <c r="A1058" s="8">
        <v>2015</v>
      </c>
      <c r="B1058" s="9" t="s">
        <v>326</v>
      </c>
      <c r="C1058" s="9" t="s">
        <v>327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2</v>
      </c>
      <c r="M1058" s="6">
        <v>2017</v>
      </c>
      <c r="N1058" s="7">
        <v>0</v>
      </c>
      <c r="O1058" s="11">
        <v>42059</v>
      </c>
      <c r="P1058" s="11">
        <v>42059</v>
      </c>
    </row>
    <row r="1059" spans="1:16" ht="14.25">
      <c r="A1059" s="8">
        <v>2015</v>
      </c>
      <c r="B1059" s="9" t="s">
        <v>326</v>
      </c>
      <c r="C1059" s="9" t="s">
        <v>327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8</v>
      </c>
      <c r="M1059" s="6">
        <v>2023</v>
      </c>
      <c r="N1059" s="7">
        <v>0</v>
      </c>
      <c r="O1059" s="11">
        <v>42059</v>
      </c>
      <c r="P1059" s="11">
        <v>42059</v>
      </c>
    </row>
    <row r="1060" spans="1:16" ht="14.25">
      <c r="A1060" s="8">
        <v>2015</v>
      </c>
      <c r="B1060" s="9" t="s">
        <v>326</v>
      </c>
      <c r="C1060" s="9" t="s">
        <v>327</v>
      </c>
      <c r="D1060" s="10">
        <v>3062000</v>
      </c>
      <c r="E1060" s="10">
        <v>0</v>
      </c>
      <c r="F1060" s="10"/>
      <c r="G1060" s="10">
        <v>820</v>
      </c>
      <c r="H1060" s="10">
        <v>13.3</v>
      </c>
      <c r="I1060" s="10"/>
      <c r="J1060" s="10" t="s">
        <v>108</v>
      </c>
      <c r="K1060" s="10" t="b">
        <v>1</v>
      </c>
      <c r="L1060" s="10">
        <v>5</v>
      </c>
      <c r="M1060" s="6">
        <v>2020</v>
      </c>
      <c r="N1060" s="7">
        <v>0</v>
      </c>
      <c r="O1060" s="11">
        <v>42059</v>
      </c>
      <c r="P1060" s="11">
        <v>42059</v>
      </c>
    </row>
    <row r="1061" spans="1:16" ht="14.25">
      <c r="A1061" s="8">
        <v>2015</v>
      </c>
      <c r="B1061" s="9" t="s">
        <v>326</v>
      </c>
      <c r="C1061" s="9" t="s">
        <v>327</v>
      </c>
      <c r="D1061" s="10">
        <v>3062000</v>
      </c>
      <c r="E1061" s="10">
        <v>0</v>
      </c>
      <c r="F1061" s="10"/>
      <c r="G1061" s="10">
        <v>30</v>
      </c>
      <c r="H1061" s="10" t="s">
        <v>28</v>
      </c>
      <c r="I1061" s="10"/>
      <c r="J1061" s="10" t="s">
        <v>29</v>
      </c>
      <c r="K1061" s="10" t="b">
        <v>1</v>
      </c>
      <c r="L1061" s="10">
        <v>1</v>
      </c>
      <c r="M1061" s="6">
        <v>2016</v>
      </c>
      <c r="N1061" s="7">
        <v>80976903</v>
      </c>
      <c r="O1061" s="11">
        <v>42059</v>
      </c>
      <c r="P1061" s="11">
        <v>42059</v>
      </c>
    </row>
    <row r="1062" spans="1:16" ht="14.25">
      <c r="A1062" s="8">
        <v>2015</v>
      </c>
      <c r="B1062" s="9" t="s">
        <v>326</v>
      </c>
      <c r="C1062" s="9" t="s">
        <v>327</v>
      </c>
      <c r="D1062" s="10">
        <v>3062000</v>
      </c>
      <c r="E1062" s="10">
        <v>0</v>
      </c>
      <c r="F1062" s="10"/>
      <c r="G1062" s="10">
        <v>30</v>
      </c>
      <c r="H1062" s="10" t="s">
        <v>28</v>
      </c>
      <c r="I1062" s="10"/>
      <c r="J1062" s="10" t="s">
        <v>29</v>
      </c>
      <c r="K1062" s="10" t="b">
        <v>1</v>
      </c>
      <c r="L1062" s="10">
        <v>6</v>
      </c>
      <c r="M1062" s="6">
        <v>2021</v>
      </c>
      <c r="N1062" s="7">
        <v>0</v>
      </c>
      <c r="O1062" s="11">
        <v>42059</v>
      </c>
      <c r="P1062" s="11">
        <v>42059</v>
      </c>
    </row>
    <row r="1063" spans="1:16" ht="14.25">
      <c r="A1063" s="8">
        <v>2015</v>
      </c>
      <c r="B1063" s="9" t="s">
        <v>326</v>
      </c>
      <c r="C1063" s="9" t="s">
        <v>327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5</v>
      </c>
      <c r="M1063" s="6">
        <v>2020</v>
      </c>
      <c r="N1063" s="7">
        <v>0</v>
      </c>
      <c r="O1063" s="11">
        <v>42059</v>
      </c>
      <c r="P1063" s="11">
        <v>42059</v>
      </c>
    </row>
    <row r="1064" spans="1:16" ht="14.25">
      <c r="A1064" s="8">
        <v>2015</v>
      </c>
      <c r="B1064" s="9" t="s">
        <v>326</v>
      </c>
      <c r="C1064" s="9" t="s">
        <v>327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0</v>
      </c>
      <c r="M1064" s="6">
        <v>2015</v>
      </c>
      <c r="N1064" s="7">
        <v>79545092</v>
      </c>
      <c r="O1064" s="11">
        <v>42059</v>
      </c>
      <c r="P1064" s="11">
        <v>42059</v>
      </c>
    </row>
    <row r="1065" spans="1:16" ht="14.25">
      <c r="A1065" s="8">
        <v>2015</v>
      </c>
      <c r="B1065" s="9" t="s">
        <v>326</v>
      </c>
      <c r="C1065" s="9" t="s">
        <v>327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8</v>
      </c>
      <c r="M1065" s="6">
        <v>2023</v>
      </c>
      <c r="N1065" s="7">
        <v>0</v>
      </c>
      <c r="O1065" s="11">
        <v>42059</v>
      </c>
      <c r="P1065" s="11">
        <v>42059</v>
      </c>
    </row>
    <row r="1066" spans="1:16" ht="14.25">
      <c r="A1066" s="8">
        <v>2015</v>
      </c>
      <c r="B1066" s="9" t="s">
        <v>326</v>
      </c>
      <c r="C1066" s="9" t="s">
        <v>327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9</v>
      </c>
      <c r="M1066" s="6">
        <v>2024</v>
      </c>
      <c r="N1066" s="7">
        <v>0</v>
      </c>
      <c r="O1066" s="11">
        <v>42059</v>
      </c>
      <c r="P1066" s="11">
        <v>42059</v>
      </c>
    </row>
    <row r="1067" spans="1:16" ht="14.25">
      <c r="A1067" s="8">
        <v>2015</v>
      </c>
      <c r="B1067" s="9" t="s">
        <v>326</v>
      </c>
      <c r="C1067" s="9" t="s">
        <v>327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11</v>
      </c>
      <c r="M1067" s="6">
        <v>2026</v>
      </c>
      <c r="N1067" s="7">
        <v>0</v>
      </c>
      <c r="O1067" s="11">
        <v>42059</v>
      </c>
      <c r="P1067" s="11">
        <v>42059</v>
      </c>
    </row>
    <row r="1068" spans="1:16" ht="14.25">
      <c r="A1068" s="8">
        <v>2015</v>
      </c>
      <c r="B1068" s="9" t="s">
        <v>326</v>
      </c>
      <c r="C1068" s="9" t="s">
        <v>327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10</v>
      </c>
      <c r="M1068" s="6">
        <v>2025</v>
      </c>
      <c r="N1068" s="7">
        <v>0</v>
      </c>
      <c r="O1068" s="11">
        <v>42059</v>
      </c>
      <c r="P1068" s="11">
        <v>42059</v>
      </c>
    </row>
    <row r="1069" spans="1:16" ht="14.25">
      <c r="A1069" s="8">
        <v>2015</v>
      </c>
      <c r="B1069" s="9" t="s">
        <v>326</v>
      </c>
      <c r="C1069" s="9" t="s">
        <v>327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2</v>
      </c>
      <c r="M1069" s="6">
        <v>2017</v>
      </c>
      <c r="N1069" s="7">
        <v>82434488</v>
      </c>
      <c r="O1069" s="11">
        <v>42059</v>
      </c>
      <c r="P1069" s="11">
        <v>42059</v>
      </c>
    </row>
    <row r="1070" spans="1:16" ht="14.25">
      <c r="A1070" s="8">
        <v>2015</v>
      </c>
      <c r="B1070" s="9" t="s">
        <v>326</v>
      </c>
      <c r="C1070" s="9" t="s">
        <v>327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4</v>
      </c>
      <c r="M1070" s="6">
        <v>2019</v>
      </c>
      <c r="N1070" s="7">
        <v>0</v>
      </c>
      <c r="O1070" s="11">
        <v>42059</v>
      </c>
      <c r="P1070" s="11">
        <v>42059</v>
      </c>
    </row>
    <row r="1071" spans="1:16" ht="14.25">
      <c r="A1071" s="8">
        <v>2015</v>
      </c>
      <c r="B1071" s="9" t="s">
        <v>326</v>
      </c>
      <c r="C1071" s="9" t="s">
        <v>327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7</v>
      </c>
      <c r="M1071" s="6">
        <v>2022</v>
      </c>
      <c r="N1071" s="7">
        <v>0</v>
      </c>
      <c r="O1071" s="11">
        <v>42059</v>
      </c>
      <c r="P1071" s="11">
        <v>42059</v>
      </c>
    </row>
    <row r="1072" spans="1:16" ht="14.25">
      <c r="A1072" s="8">
        <v>2015</v>
      </c>
      <c r="B1072" s="9" t="s">
        <v>326</v>
      </c>
      <c r="C1072" s="9" t="s">
        <v>327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8</v>
      </c>
      <c r="M1072" s="6">
        <v>2023</v>
      </c>
      <c r="N1072" s="7">
        <v>3584516</v>
      </c>
      <c r="O1072" s="11">
        <v>42059</v>
      </c>
      <c r="P1072" s="11">
        <v>42059</v>
      </c>
    </row>
    <row r="1073" spans="1:16" ht="14.25">
      <c r="A1073" s="8">
        <v>2015</v>
      </c>
      <c r="B1073" s="9" t="s">
        <v>326</v>
      </c>
      <c r="C1073" s="9" t="s">
        <v>327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5</v>
      </c>
      <c r="M1073" s="6">
        <v>2020</v>
      </c>
      <c r="N1073" s="7">
        <v>17384516</v>
      </c>
      <c r="O1073" s="11">
        <v>42059</v>
      </c>
      <c r="P1073" s="11">
        <v>42059</v>
      </c>
    </row>
    <row r="1074" spans="1:16" ht="14.25">
      <c r="A1074" s="8">
        <v>2015</v>
      </c>
      <c r="B1074" s="9" t="s">
        <v>326</v>
      </c>
      <c r="C1074" s="9" t="s">
        <v>327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9</v>
      </c>
      <c r="M1074" s="6">
        <v>2024</v>
      </c>
      <c r="N1074" s="7">
        <v>3582022</v>
      </c>
      <c r="O1074" s="11">
        <v>42059</v>
      </c>
      <c r="P1074" s="11">
        <v>42059</v>
      </c>
    </row>
    <row r="1075" spans="1:16" ht="14.25">
      <c r="A1075" s="8">
        <v>2015</v>
      </c>
      <c r="B1075" s="9" t="s">
        <v>326</v>
      </c>
      <c r="C1075" s="9" t="s">
        <v>327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11</v>
      </c>
      <c r="M1075" s="6">
        <v>2026</v>
      </c>
      <c r="N1075" s="7">
        <v>3222900</v>
      </c>
      <c r="O1075" s="11">
        <v>42059</v>
      </c>
      <c r="P1075" s="11">
        <v>42059</v>
      </c>
    </row>
    <row r="1076" spans="1:16" ht="14.25">
      <c r="A1076" s="8">
        <v>2015</v>
      </c>
      <c r="B1076" s="9" t="s">
        <v>326</v>
      </c>
      <c r="C1076" s="9" t="s">
        <v>327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6</v>
      </c>
      <c r="M1076" s="6">
        <v>2021</v>
      </c>
      <c r="N1076" s="7">
        <v>15944516</v>
      </c>
      <c r="O1076" s="11">
        <v>42059</v>
      </c>
      <c r="P1076" s="11">
        <v>42059</v>
      </c>
    </row>
    <row r="1077" spans="1:16" ht="14.25">
      <c r="A1077" s="8">
        <v>2015</v>
      </c>
      <c r="B1077" s="9" t="s">
        <v>326</v>
      </c>
      <c r="C1077" s="9" t="s">
        <v>327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4</v>
      </c>
      <c r="M1077" s="6">
        <v>2019</v>
      </c>
      <c r="N1077" s="7">
        <v>14906516</v>
      </c>
      <c r="O1077" s="11">
        <v>42059</v>
      </c>
      <c r="P1077" s="11">
        <v>42059</v>
      </c>
    </row>
    <row r="1078" spans="1:16" ht="14.25">
      <c r="A1078" s="8">
        <v>2015</v>
      </c>
      <c r="B1078" s="9" t="s">
        <v>326</v>
      </c>
      <c r="C1078" s="9" t="s">
        <v>327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7</v>
      </c>
      <c r="M1078" s="6">
        <v>2022</v>
      </c>
      <c r="N1078" s="7">
        <v>10760516</v>
      </c>
      <c r="O1078" s="11">
        <v>42059</v>
      </c>
      <c r="P1078" s="11">
        <v>42059</v>
      </c>
    </row>
    <row r="1079" spans="1:16" ht="14.25">
      <c r="A1079" s="8">
        <v>2015</v>
      </c>
      <c r="B1079" s="9" t="s">
        <v>326</v>
      </c>
      <c r="C1079" s="9" t="s">
        <v>327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10</v>
      </c>
      <c r="M1079" s="6">
        <v>2025</v>
      </c>
      <c r="N1079" s="7">
        <v>3161200</v>
      </c>
      <c r="O1079" s="11">
        <v>42059</v>
      </c>
      <c r="P1079" s="11">
        <v>42059</v>
      </c>
    </row>
    <row r="1080" spans="1:16" ht="14.25">
      <c r="A1080" s="8">
        <v>2015</v>
      </c>
      <c r="B1080" s="9" t="s">
        <v>326</v>
      </c>
      <c r="C1080" s="9" t="s">
        <v>327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2</v>
      </c>
      <c r="M1080" s="6">
        <v>2017</v>
      </c>
      <c r="N1080" s="7">
        <v>15629096</v>
      </c>
      <c r="O1080" s="11">
        <v>42059</v>
      </c>
      <c r="P1080" s="11">
        <v>42059</v>
      </c>
    </row>
    <row r="1081" spans="1:16" ht="14.25">
      <c r="A1081" s="8">
        <v>2015</v>
      </c>
      <c r="B1081" s="9" t="s">
        <v>326</v>
      </c>
      <c r="C1081" s="9" t="s">
        <v>327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1</v>
      </c>
      <c r="M1081" s="6">
        <v>2016</v>
      </c>
      <c r="N1081" s="7">
        <v>15629096</v>
      </c>
      <c r="O1081" s="11">
        <v>42059</v>
      </c>
      <c r="P1081" s="11">
        <v>42059</v>
      </c>
    </row>
    <row r="1082" spans="1:16" ht="14.25">
      <c r="A1082" s="8">
        <v>2015</v>
      </c>
      <c r="B1082" s="9" t="s">
        <v>326</v>
      </c>
      <c r="C1082" s="9" t="s">
        <v>327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3</v>
      </c>
      <c r="M1082" s="6">
        <v>2018</v>
      </c>
      <c r="N1082" s="7">
        <v>14906516</v>
      </c>
      <c r="O1082" s="11">
        <v>42059</v>
      </c>
      <c r="P1082" s="11">
        <v>42059</v>
      </c>
    </row>
    <row r="1083" spans="1:16" ht="14.25">
      <c r="A1083" s="8">
        <v>2015</v>
      </c>
      <c r="B1083" s="9" t="s">
        <v>326</v>
      </c>
      <c r="C1083" s="9" t="s">
        <v>327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0</v>
      </c>
      <c r="M1083" s="6">
        <v>2015</v>
      </c>
      <c r="N1083" s="7">
        <v>1203554.72</v>
      </c>
      <c r="O1083" s="11">
        <v>42059</v>
      </c>
      <c r="P1083" s="11">
        <v>42059</v>
      </c>
    </row>
    <row r="1084" spans="1:16" ht="14.25">
      <c r="A1084" s="8">
        <v>2015</v>
      </c>
      <c r="B1084" s="9" t="s">
        <v>326</v>
      </c>
      <c r="C1084" s="9" t="s">
        <v>327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0</v>
      </c>
      <c r="M1084" s="6">
        <v>2015</v>
      </c>
      <c r="N1084" s="7">
        <v>0</v>
      </c>
      <c r="O1084" s="11">
        <v>42059</v>
      </c>
      <c r="P1084" s="11">
        <v>42059</v>
      </c>
    </row>
    <row r="1085" spans="1:16" ht="14.25">
      <c r="A1085" s="8">
        <v>2015</v>
      </c>
      <c r="B1085" s="9" t="s">
        <v>326</v>
      </c>
      <c r="C1085" s="9" t="s">
        <v>327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11</v>
      </c>
      <c r="M1085" s="6">
        <v>2026</v>
      </c>
      <c r="N1085" s="7">
        <v>0</v>
      </c>
      <c r="O1085" s="11">
        <v>42059</v>
      </c>
      <c r="P1085" s="11">
        <v>42059</v>
      </c>
    </row>
    <row r="1086" spans="1:16" ht="14.25">
      <c r="A1086" s="8">
        <v>2015</v>
      </c>
      <c r="B1086" s="9" t="s">
        <v>326</v>
      </c>
      <c r="C1086" s="9" t="s">
        <v>327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7</v>
      </c>
      <c r="M1086" s="6">
        <v>2022</v>
      </c>
      <c r="N1086" s="7">
        <v>0</v>
      </c>
      <c r="O1086" s="11">
        <v>42059</v>
      </c>
      <c r="P1086" s="11">
        <v>42059</v>
      </c>
    </row>
    <row r="1087" spans="1:16" ht="14.25">
      <c r="A1087" s="8">
        <v>2015</v>
      </c>
      <c r="B1087" s="9" t="s">
        <v>326</v>
      </c>
      <c r="C1087" s="9" t="s">
        <v>327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3</v>
      </c>
      <c r="M1087" s="6">
        <v>2018</v>
      </c>
      <c r="N1087" s="7">
        <v>0</v>
      </c>
      <c r="O1087" s="11">
        <v>42059</v>
      </c>
      <c r="P1087" s="11">
        <v>42059</v>
      </c>
    </row>
    <row r="1088" spans="1:16" ht="14.25">
      <c r="A1088" s="8">
        <v>2015</v>
      </c>
      <c r="B1088" s="9" t="s">
        <v>326</v>
      </c>
      <c r="C1088" s="9" t="s">
        <v>327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1</v>
      </c>
      <c r="M1088" s="6">
        <v>2016</v>
      </c>
      <c r="N1088" s="7">
        <v>0</v>
      </c>
      <c r="O1088" s="11">
        <v>42059</v>
      </c>
      <c r="P1088" s="11">
        <v>42059</v>
      </c>
    </row>
    <row r="1089" spans="1:16" ht="14.25">
      <c r="A1089" s="8">
        <v>2015</v>
      </c>
      <c r="B1089" s="9" t="s">
        <v>326</v>
      </c>
      <c r="C1089" s="9" t="s">
        <v>327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6</v>
      </c>
      <c r="M1089" s="6">
        <v>2021</v>
      </c>
      <c r="N1089" s="7">
        <v>0</v>
      </c>
      <c r="O1089" s="11">
        <v>42059</v>
      </c>
      <c r="P1089" s="11">
        <v>42059</v>
      </c>
    </row>
    <row r="1090" spans="1:16" ht="14.25">
      <c r="A1090" s="8">
        <v>2015</v>
      </c>
      <c r="B1090" s="9" t="s">
        <v>326</v>
      </c>
      <c r="C1090" s="9" t="s">
        <v>327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9</v>
      </c>
      <c r="M1090" s="6">
        <v>2024</v>
      </c>
      <c r="N1090" s="7">
        <v>0</v>
      </c>
      <c r="O1090" s="11">
        <v>42059</v>
      </c>
      <c r="P1090" s="11">
        <v>42059</v>
      </c>
    </row>
    <row r="1091" spans="1:16" ht="14.25">
      <c r="A1091" s="8">
        <v>2015</v>
      </c>
      <c r="B1091" s="9" t="s">
        <v>326</v>
      </c>
      <c r="C1091" s="9" t="s">
        <v>327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10</v>
      </c>
      <c r="M1091" s="6">
        <v>2025</v>
      </c>
      <c r="N1091" s="7">
        <v>0</v>
      </c>
      <c r="O1091" s="11">
        <v>42059</v>
      </c>
      <c r="P1091" s="11">
        <v>42059</v>
      </c>
    </row>
    <row r="1092" spans="1:16" ht="14.25">
      <c r="A1092" s="8">
        <v>2015</v>
      </c>
      <c r="B1092" s="9" t="s">
        <v>326</v>
      </c>
      <c r="C1092" s="9" t="s">
        <v>327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8</v>
      </c>
      <c r="M1092" s="6">
        <v>2023</v>
      </c>
      <c r="N1092" s="7">
        <v>0</v>
      </c>
      <c r="O1092" s="11">
        <v>42059</v>
      </c>
      <c r="P1092" s="11">
        <v>42059</v>
      </c>
    </row>
    <row r="1093" spans="1:16" ht="14.25">
      <c r="A1093" s="8">
        <v>2015</v>
      </c>
      <c r="B1093" s="9" t="s">
        <v>326</v>
      </c>
      <c r="C1093" s="9" t="s">
        <v>327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2</v>
      </c>
      <c r="M1093" s="6">
        <v>2017</v>
      </c>
      <c r="N1093" s="7">
        <v>0</v>
      </c>
      <c r="O1093" s="11">
        <v>42059</v>
      </c>
      <c r="P1093" s="11">
        <v>42059</v>
      </c>
    </row>
    <row r="1094" spans="1:16" ht="14.25">
      <c r="A1094" s="8">
        <v>2015</v>
      </c>
      <c r="B1094" s="9" t="s">
        <v>326</v>
      </c>
      <c r="C1094" s="9" t="s">
        <v>327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5</v>
      </c>
      <c r="M1094" s="6">
        <v>2020</v>
      </c>
      <c r="N1094" s="7">
        <v>0</v>
      </c>
      <c r="O1094" s="11">
        <v>42059</v>
      </c>
      <c r="P1094" s="11">
        <v>42059</v>
      </c>
    </row>
    <row r="1095" spans="1:16" ht="14.25">
      <c r="A1095" s="8">
        <v>2015</v>
      </c>
      <c r="B1095" s="9" t="s">
        <v>326</v>
      </c>
      <c r="C1095" s="9" t="s">
        <v>327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4</v>
      </c>
      <c r="M1095" s="6">
        <v>2019</v>
      </c>
      <c r="N1095" s="7">
        <v>0</v>
      </c>
      <c r="O1095" s="11">
        <v>42059</v>
      </c>
      <c r="P1095" s="11">
        <v>42059</v>
      </c>
    </row>
    <row r="1096" spans="1:16" ht="14.25">
      <c r="A1096" s="8">
        <v>2015</v>
      </c>
      <c r="B1096" s="9" t="s">
        <v>326</v>
      </c>
      <c r="C1096" s="9" t="s">
        <v>327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10</v>
      </c>
      <c r="M1096" s="6">
        <v>2025</v>
      </c>
      <c r="N1096" s="7">
        <v>0</v>
      </c>
      <c r="O1096" s="11">
        <v>42059</v>
      </c>
      <c r="P1096" s="11">
        <v>42059</v>
      </c>
    </row>
    <row r="1097" spans="1:16" ht="14.25">
      <c r="A1097" s="8">
        <v>2015</v>
      </c>
      <c r="B1097" s="9" t="s">
        <v>326</v>
      </c>
      <c r="C1097" s="9" t="s">
        <v>327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0</v>
      </c>
      <c r="M1097" s="6">
        <v>2015</v>
      </c>
      <c r="N1097" s="7">
        <v>67604500</v>
      </c>
      <c r="O1097" s="11">
        <v>42059</v>
      </c>
      <c r="P1097" s="11">
        <v>42059</v>
      </c>
    </row>
    <row r="1098" spans="1:16" ht="14.25">
      <c r="A1098" s="8">
        <v>2015</v>
      </c>
      <c r="B1098" s="9" t="s">
        <v>326</v>
      </c>
      <c r="C1098" s="9" t="s">
        <v>327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8</v>
      </c>
      <c r="M1098" s="6">
        <v>2023</v>
      </c>
      <c r="N1098" s="7">
        <v>0</v>
      </c>
      <c r="O1098" s="11">
        <v>42059</v>
      </c>
      <c r="P1098" s="11">
        <v>42059</v>
      </c>
    </row>
    <row r="1099" spans="1:16" ht="14.25">
      <c r="A1099" s="8">
        <v>2015</v>
      </c>
      <c r="B1099" s="9" t="s">
        <v>326</v>
      </c>
      <c r="C1099" s="9" t="s">
        <v>327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4</v>
      </c>
      <c r="M1099" s="6">
        <v>2019</v>
      </c>
      <c r="N1099" s="7">
        <v>0</v>
      </c>
      <c r="O1099" s="11">
        <v>42059</v>
      </c>
      <c r="P1099" s="11">
        <v>42059</v>
      </c>
    </row>
    <row r="1100" spans="1:16" ht="14.25">
      <c r="A1100" s="8">
        <v>2015</v>
      </c>
      <c r="B1100" s="9" t="s">
        <v>326</v>
      </c>
      <c r="C1100" s="9" t="s">
        <v>327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11</v>
      </c>
      <c r="M1100" s="6">
        <v>2026</v>
      </c>
      <c r="N1100" s="7">
        <v>0</v>
      </c>
      <c r="O1100" s="11">
        <v>42059</v>
      </c>
      <c r="P1100" s="11">
        <v>42059</v>
      </c>
    </row>
    <row r="1101" spans="1:16" ht="14.25">
      <c r="A1101" s="8">
        <v>2015</v>
      </c>
      <c r="B1101" s="9" t="s">
        <v>326</v>
      </c>
      <c r="C1101" s="9" t="s">
        <v>327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9</v>
      </c>
      <c r="M1101" s="6">
        <v>2024</v>
      </c>
      <c r="N1101" s="7">
        <v>0</v>
      </c>
      <c r="O1101" s="11">
        <v>42059</v>
      </c>
      <c r="P1101" s="11">
        <v>42059</v>
      </c>
    </row>
    <row r="1102" spans="1:16" ht="14.25">
      <c r="A1102" s="8">
        <v>2015</v>
      </c>
      <c r="B1102" s="9" t="s">
        <v>326</v>
      </c>
      <c r="C1102" s="9" t="s">
        <v>327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7</v>
      </c>
      <c r="M1102" s="6">
        <v>2022</v>
      </c>
      <c r="N1102" s="7">
        <v>0</v>
      </c>
      <c r="O1102" s="11">
        <v>42059</v>
      </c>
      <c r="P1102" s="11">
        <v>42059</v>
      </c>
    </row>
    <row r="1103" spans="1:16" ht="14.25">
      <c r="A1103" s="8">
        <v>2015</v>
      </c>
      <c r="B1103" s="9" t="s">
        <v>326</v>
      </c>
      <c r="C1103" s="9" t="s">
        <v>327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2</v>
      </c>
      <c r="M1103" s="6">
        <v>2017</v>
      </c>
      <c r="N1103" s="7">
        <v>70060165</v>
      </c>
      <c r="O1103" s="11">
        <v>42059</v>
      </c>
      <c r="P1103" s="11">
        <v>42059</v>
      </c>
    </row>
    <row r="1104" spans="1:16" ht="14.25">
      <c r="A1104" s="8">
        <v>2015</v>
      </c>
      <c r="B1104" s="9" t="s">
        <v>326</v>
      </c>
      <c r="C1104" s="9" t="s">
        <v>327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3</v>
      </c>
      <c r="M1104" s="6">
        <v>2018</v>
      </c>
      <c r="N1104" s="7">
        <v>71321248</v>
      </c>
      <c r="O1104" s="11">
        <v>42059</v>
      </c>
      <c r="P1104" s="11">
        <v>42059</v>
      </c>
    </row>
    <row r="1105" spans="1:16" ht="14.25">
      <c r="A1105" s="8">
        <v>2015</v>
      </c>
      <c r="B1105" s="9" t="s">
        <v>326</v>
      </c>
      <c r="C1105" s="9" t="s">
        <v>327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1</v>
      </c>
      <c r="M1105" s="6">
        <v>2016</v>
      </c>
      <c r="N1105" s="7">
        <v>68821381</v>
      </c>
      <c r="O1105" s="11">
        <v>42059</v>
      </c>
      <c r="P1105" s="11">
        <v>42059</v>
      </c>
    </row>
    <row r="1106" spans="1:16" ht="14.25">
      <c r="A1106" s="8">
        <v>2015</v>
      </c>
      <c r="B1106" s="9" t="s">
        <v>326</v>
      </c>
      <c r="C1106" s="9" t="s">
        <v>327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6</v>
      </c>
      <c r="M1106" s="6">
        <v>2021</v>
      </c>
      <c r="N1106" s="7">
        <v>0</v>
      </c>
      <c r="O1106" s="11">
        <v>42059</v>
      </c>
      <c r="P1106" s="11">
        <v>42059</v>
      </c>
    </row>
    <row r="1107" spans="1:16" ht="14.25">
      <c r="A1107" s="8">
        <v>2015</v>
      </c>
      <c r="B1107" s="9" t="s">
        <v>326</v>
      </c>
      <c r="C1107" s="9" t="s">
        <v>327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5</v>
      </c>
      <c r="M1107" s="6">
        <v>2020</v>
      </c>
      <c r="N1107" s="7">
        <v>0</v>
      </c>
      <c r="O1107" s="11">
        <v>42059</v>
      </c>
      <c r="P1107" s="11">
        <v>42059</v>
      </c>
    </row>
    <row r="1108" spans="1:16" ht="14.25">
      <c r="A1108" s="8">
        <v>2015</v>
      </c>
      <c r="B1108" s="9" t="s">
        <v>326</v>
      </c>
      <c r="C1108" s="9" t="s">
        <v>327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6</v>
      </c>
      <c r="M1108" s="6">
        <v>2021</v>
      </c>
      <c r="N1108" s="7">
        <v>0</v>
      </c>
      <c r="O1108" s="11">
        <v>42059</v>
      </c>
      <c r="P1108" s="11">
        <v>42059</v>
      </c>
    </row>
    <row r="1109" spans="1:16" ht="14.25">
      <c r="A1109" s="8">
        <v>2015</v>
      </c>
      <c r="B1109" s="9" t="s">
        <v>326</v>
      </c>
      <c r="C1109" s="9" t="s">
        <v>327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10</v>
      </c>
      <c r="M1109" s="6">
        <v>2025</v>
      </c>
      <c r="N1109" s="7">
        <v>0</v>
      </c>
      <c r="O1109" s="11">
        <v>42059</v>
      </c>
      <c r="P1109" s="11">
        <v>42059</v>
      </c>
    </row>
    <row r="1110" spans="1:16" ht="14.25">
      <c r="A1110" s="8">
        <v>2015</v>
      </c>
      <c r="B1110" s="9" t="s">
        <v>326</v>
      </c>
      <c r="C1110" s="9" t="s">
        <v>327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5</v>
      </c>
      <c r="M1110" s="6">
        <v>2020</v>
      </c>
      <c r="N1110" s="7">
        <v>0</v>
      </c>
      <c r="O1110" s="11">
        <v>42059</v>
      </c>
      <c r="P1110" s="11">
        <v>42059</v>
      </c>
    </row>
    <row r="1111" spans="1:16" ht="14.25">
      <c r="A1111" s="8">
        <v>2015</v>
      </c>
      <c r="B1111" s="9" t="s">
        <v>326</v>
      </c>
      <c r="C1111" s="9" t="s">
        <v>327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2</v>
      </c>
      <c r="M1111" s="6">
        <v>2017</v>
      </c>
      <c r="N1111" s="7">
        <v>0</v>
      </c>
      <c r="O1111" s="11">
        <v>42059</v>
      </c>
      <c r="P1111" s="11">
        <v>42059</v>
      </c>
    </row>
    <row r="1112" spans="1:16" ht="14.25">
      <c r="A1112" s="8">
        <v>2015</v>
      </c>
      <c r="B1112" s="9" t="s">
        <v>326</v>
      </c>
      <c r="C1112" s="9" t="s">
        <v>327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3</v>
      </c>
      <c r="M1112" s="6">
        <v>2018</v>
      </c>
      <c r="N1112" s="7">
        <v>0</v>
      </c>
      <c r="O1112" s="11">
        <v>42059</v>
      </c>
      <c r="P1112" s="11">
        <v>42059</v>
      </c>
    </row>
    <row r="1113" spans="1:16" ht="14.25">
      <c r="A1113" s="8">
        <v>2015</v>
      </c>
      <c r="B1113" s="9" t="s">
        <v>326</v>
      </c>
      <c r="C1113" s="9" t="s">
        <v>327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7</v>
      </c>
      <c r="M1113" s="6">
        <v>2022</v>
      </c>
      <c r="N1113" s="7">
        <v>0</v>
      </c>
      <c r="O1113" s="11">
        <v>42059</v>
      </c>
      <c r="P1113" s="11">
        <v>42059</v>
      </c>
    </row>
    <row r="1114" spans="1:16" ht="14.25">
      <c r="A1114" s="8">
        <v>2015</v>
      </c>
      <c r="B1114" s="9" t="s">
        <v>326</v>
      </c>
      <c r="C1114" s="9" t="s">
        <v>327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11</v>
      </c>
      <c r="M1114" s="6">
        <v>2026</v>
      </c>
      <c r="N1114" s="7">
        <v>0</v>
      </c>
      <c r="O1114" s="11">
        <v>42059</v>
      </c>
      <c r="P1114" s="11">
        <v>42059</v>
      </c>
    </row>
    <row r="1115" spans="1:16" ht="14.25">
      <c r="A1115" s="8">
        <v>2015</v>
      </c>
      <c r="B1115" s="9" t="s">
        <v>326</v>
      </c>
      <c r="C1115" s="9" t="s">
        <v>327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1</v>
      </c>
      <c r="M1115" s="6">
        <v>2016</v>
      </c>
      <c r="N1115" s="7">
        <v>0</v>
      </c>
      <c r="O1115" s="11">
        <v>42059</v>
      </c>
      <c r="P1115" s="11">
        <v>42059</v>
      </c>
    </row>
    <row r="1116" spans="1:16" ht="14.25">
      <c r="A1116" s="8">
        <v>2015</v>
      </c>
      <c r="B1116" s="9" t="s">
        <v>326</v>
      </c>
      <c r="C1116" s="9" t="s">
        <v>327</v>
      </c>
      <c r="D1116" s="10">
        <v>3062000</v>
      </c>
      <c r="E1116" s="10">
        <v>0</v>
      </c>
      <c r="F1116" s="10"/>
      <c r="G1116" s="10">
        <v>767</v>
      </c>
      <c r="H1116" s="10">
        <v>12.7</v>
      </c>
      <c r="I1116" s="10"/>
      <c r="J1116" s="10" t="s">
        <v>246</v>
      </c>
      <c r="K1116" s="10" t="b">
        <v>1</v>
      </c>
      <c r="L1116" s="10">
        <v>8</v>
      </c>
      <c r="M1116" s="6">
        <v>2023</v>
      </c>
      <c r="N1116" s="7">
        <v>0</v>
      </c>
      <c r="O1116" s="11">
        <v>42059</v>
      </c>
      <c r="P1116" s="11">
        <v>42059</v>
      </c>
    </row>
    <row r="1117" spans="1:16" ht="14.25">
      <c r="A1117" s="8">
        <v>2015</v>
      </c>
      <c r="B1117" s="9" t="s">
        <v>326</v>
      </c>
      <c r="C1117" s="9" t="s">
        <v>327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4</v>
      </c>
      <c r="M1117" s="6">
        <v>2019</v>
      </c>
      <c r="N1117" s="7">
        <v>0</v>
      </c>
      <c r="O1117" s="11">
        <v>42059</v>
      </c>
      <c r="P1117" s="11">
        <v>42059</v>
      </c>
    </row>
    <row r="1118" spans="1:16" ht="14.25">
      <c r="A1118" s="8">
        <v>2015</v>
      </c>
      <c r="B1118" s="9" t="s">
        <v>326</v>
      </c>
      <c r="C1118" s="9" t="s">
        <v>327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9</v>
      </c>
      <c r="M1118" s="6">
        <v>2024</v>
      </c>
      <c r="N1118" s="7">
        <v>0</v>
      </c>
      <c r="O1118" s="11">
        <v>42059</v>
      </c>
      <c r="P1118" s="11">
        <v>42059</v>
      </c>
    </row>
    <row r="1119" spans="1:16" ht="14.25">
      <c r="A1119" s="8">
        <v>2015</v>
      </c>
      <c r="B1119" s="9" t="s">
        <v>326</v>
      </c>
      <c r="C1119" s="9" t="s">
        <v>327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0</v>
      </c>
      <c r="M1119" s="6">
        <v>2015</v>
      </c>
      <c r="N1119" s="7">
        <v>0</v>
      </c>
      <c r="O1119" s="11">
        <v>42059</v>
      </c>
      <c r="P1119" s="11">
        <v>42059</v>
      </c>
    </row>
    <row r="1120" spans="1:16" ht="14.25">
      <c r="A1120" s="8">
        <v>2015</v>
      </c>
      <c r="B1120" s="9" t="s">
        <v>326</v>
      </c>
      <c r="C1120" s="9" t="s">
        <v>327</v>
      </c>
      <c r="D1120" s="10">
        <v>3062000</v>
      </c>
      <c r="E1120" s="10">
        <v>0</v>
      </c>
      <c r="F1120" s="10"/>
      <c r="G1120" s="10">
        <v>765</v>
      </c>
      <c r="H1120" s="10">
        <v>12.6</v>
      </c>
      <c r="I1120" s="10"/>
      <c r="J1120" s="10" t="s">
        <v>243</v>
      </c>
      <c r="K1120" s="10" t="b">
        <v>1</v>
      </c>
      <c r="L1120" s="10">
        <v>8</v>
      </c>
      <c r="M1120" s="6">
        <v>2023</v>
      </c>
      <c r="N1120" s="7">
        <v>0</v>
      </c>
      <c r="O1120" s="11">
        <v>42059</v>
      </c>
      <c r="P1120" s="11">
        <v>42059</v>
      </c>
    </row>
    <row r="1121" spans="1:16" ht="14.25">
      <c r="A1121" s="8">
        <v>2015</v>
      </c>
      <c r="B1121" s="9" t="s">
        <v>326</v>
      </c>
      <c r="C1121" s="9" t="s">
        <v>327</v>
      </c>
      <c r="D1121" s="10">
        <v>3062000</v>
      </c>
      <c r="E1121" s="10">
        <v>0</v>
      </c>
      <c r="F1121" s="10"/>
      <c r="G1121" s="10">
        <v>765</v>
      </c>
      <c r="H1121" s="10">
        <v>12.6</v>
      </c>
      <c r="I1121" s="10"/>
      <c r="J1121" s="10" t="s">
        <v>243</v>
      </c>
      <c r="K1121" s="10" t="b">
        <v>1</v>
      </c>
      <c r="L1121" s="10">
        <v>10</v>
      </c>
      <c r="M1121" s="6">
        <v>2025</v>
      </c>
      <c r="N1121" s="7">
        <v>0</v>
      </c>
      <c r="O1121" s="11">
        <v>42059</v>
      </c>
      <c r="P1121" s="11">
        <v>42059</v>
      </c>
    </row>
    <row r="1122" spans="1:16" ht="14.25">
      <c r="A1122" s="8">
        <v>2015</v>
      </c>
      <c r="B1122" s="9" t="s">
        <v>326</v>
      </c>
      <c r="C1122" s="9" t="s">
        <v>327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9</v>
      </c>
      <c r="M1122" s="6">
        <v>2024</v>
      </c>
      <c r="N1122" s="7">
        <v>0</v>
      </c>
      <c r="O1122" s="11">
        <v>42059</v>
      </c>
      <c r="P1122" s="11">
        <v>42059</v>
      </c>
    </row>
    <row r="1123" spans="1:16" ht="14.25">
      <c r="A1123" s="8">
        <v>2015</v>
      </c>
      <c r="B1123" s="9" t="s">
        <v>326</v>
      </c>
      <c r="C1123" s="9" t="s">
        <v>327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2</v>
      </c>
      <c r="M1123" s="6">
        <v>2017</v>
      </c>
      <c r="N1123" s="7">
        <v>0</v>
      </c>
      <c r="O1123" s="11">
        <v>42059</v>
      </c>
      <c r="P1123" s="11">
        <v>42059</v>
      </c>
    </row>
    <row r="1124" spans="1:16" ht="14.25">
      <c r="A1124" s="8">
        <v>2015</v>
      </c>
      <c r="B1124" s="9" t="s">
        <v>326</v>
      </c>
      <c r="C1124" s="9" t="s">
        <v>327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7</v>
      </c>
      <c r="M1124" s="6">
        <v>2022</v>
      </c>
      <c r="N1124" s="7">
        <v>0</v>
      </c>
      <c r="O1124" s="11">
        <v>42059</v>
      </c>
      <c r="P1124" s="11">
        <v>42059</v>
      </c>
    </row>
    <row r="1125" spans="1:16" ht="14.25">
      <c r="A1125" s="8">
        <v>2015</v>
      </c>
      <c r="B1125" s="9" t="s">
        <v>326</v>
      </c>
      <c r="C1125" s="9" t="s">
        <v>327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11</v>
      </c>
      <c r="M1125" s="6">
        <v>2026</v>
      </c>
      <c r="N1125" s="7">
        <v>0</v>
      </c>
      <c r="O1125" s="11">
        <v>42059</v>
      </c>
      <c r="P1125" s="11">
        <v>42059</v>
      </c>
    </row>
    <row r="1126" spans="1:16" ht="14.25">
      <c r="A1126" s="8">
        <v>2015</v>
      </c>
      <c r="B1126" s="9" t="s">
        <v>326</v>
      </c>
      <c r="C1126" s="9" t="s">
        <v>327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1</v>
      </c>
      <c r="M1126" s="6">
        <v>2016</v>
      </c>
      <c r="N1126" s="7">
        <v>0</v>
      </c>
      <c r="O1126" s="11">
        <v>42059</v>
      </c>
      <c r="P1126" s="11">
        <v>42059</v>
      </c>
    </row>
    <row r="1127" spans="1:16" ht="14.25">
      <c r="A1127" s="8">
        <v>2015</v>
      </c>
      <c r="B1127" s="9" t="s">
        <v>326</v>
      </c>
      <c r="C1127" s="9" t="s">
        <v>327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5</v>
      </c>
      <c r="M1127" s="6">
        <v>2020</v>
      </c>
      <c r="N1127" s="7">
        <v>0</v>
      </c>
      <c r="O1127" s="11">
        <v>42059</v>
      </c>
      <c r="P1127" s="11">
        <v>42059</v>
      </c>
    </row>
    <row r="1128" spans="1:16" ht="14.25">
      <c r="A1128" s="8">
        <v>2015</v>
      </c>
      <c r="B1128" s="9" t="s">
        <v>326</v>
      </c>
      <c r="C1128" s="9" t="s">
        <v>327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4</v>
      </c>
      <c r="M1128" s="6">
        <v>2019</v>
      </c>
      <c r="N1128" s="7">
        <v>0</v>
      </c>
      <c r="O1128" s="11">
        <v>42059</v>
      </c>
      <c r="P1128" s="11">
        <v>42059</v>
      </c>
    </row>
    <row r="1129" spans="1:16" ht="14.25">
      <c r="A1129" s="8">
        <v>2015</v>
      </c>
      <c r="B1129" s="9" t="s">
        <v>326</v>
      </c>
      <c r="C1129" s="9" t="s">
        <v>327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3</v>
      </c>
      <c r="M1129" s="6">
        <v>2018</v>
      </c>
      <c r="N1129" s="7">
        <v>0</v>
      </c>
      <c r="O1129" s="11">
        <v>42059</v>
      </c>
      <c r="P1129" s="11">
        <v>42059</v>
      </c>
    </row>
    <row r="1130" spans="1:16" ht="14.25">
      <c r="A1130" s="8">
        <v>2015</v>
      </c>
      <c r="B1130" s="9" t="s">
        <v>326</v>
      </c>
      <c r="C1130" s="9" t="s">
        <v>327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0</v>
      </c>
      <c r="M1130" s="6">
        <v>2015</v>
      </c>
      <c r="N1130" s="7">
        <v>1044133.11</v>
      </c>
      <c r="O1130" s="11">
        <v>42059</v>
      </c>
      <c r="P1130" s="11">
        <v>42059</v>
      </c>
    </row>
    <row r="1131" spans="1:16" ht="14.25">
      <c r="A1131" s="8">
        <v>2015</v>
      </c>
      <c r="B1131" s="9" t="s">
        <v>326</v>
      </c>
      <c r="C1131" s="9" t="s">
        <v>327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6</v>
      </c>
      <c r="M1131" s="6">
        <v>2021</v>
      </c>
      <c r="N1131" s="7">
        <v>0</v>
      </c>
      <c r="O1131" s="11">
        <v>42059</v>
      </c>
      <c r="P1131" s="11">
        <v>42059</v>
      </c>
    </row>
    <row r="1132" spans="1:16" ht="14.25">
      <c r="A1132" s="8">
        <v>2015</v>
      </c>
      <c r="B1132" s="9" t="s">
        <v>326</v>
      </c>
      <c r="C1132" s="9" t="s">
        <v>327</v>
      </c>
      <c r="D1132" s="10">
        <v>3062000</v>
      </c>
      <c r="E1132" s="10">
        <v>0</v>
      </c>
      <c r="F1132" s="10"/>
      <c r="G1132" s="10">
        <v>1020</v>
      </c>
      <c r="H1132" s="10">
        <v>16.3</v>
      </c>
      <c r="I1132" s="10"/>
      <c r="J1132" s="10" t="s">
        <v>334</v>
      </c>
      <c r="K1132" s="10" t="b">
        <v>1</v>
      </c>
      <c r="L1132" s="10">
        <v>11</v>
      </c>
      <c r="M1132" s="6">
        <v>2026</v>
      </c>
      <c r="N1132" s="7">
        <v>0</v>
      </c>
      <c r="O1132" s="11">
        <v>42059</v>
      </c>
      <c r="P1132" s="11">
        <v>42059</v>
      </c>
    </row>
    <row r="1133" spans="1:16" ht="14.25">
      <c r="A1133" s="8">
        <v>2015</v>
      </c>
      <c r="B1133" s="9" t="s">
        <v>326</v>
      </c>
      <c r="C1133" s="9" t="s">
        <v>327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334</v>
      </c>
      <c r="K1133" s="10" t="b">
        <v>1</v>
      </c>
      <c r="L1133" s="10">
        <v>2</v>
      </c>
      <c r="M1133" s="6">
        <v>2017</v>
      </c>
      <c r="N1133" s="7">
        <v>0</v>
      </c>
      <c r="O1133" s="11">
        <v>42059</v>
      </c>
      <c r="P1133" s="11">
        <v>42059</v>
      </c>
    </row>
    <row r="1134" spans="1:16" ht="14.25">
      <c r="A1134" s="8">
        <v>2015</v>
      </c>
      <c r="B1134" s="9" t="s">
        <v>326</v>
      </c>
      <c r="C1134" s="9" t="s">
        <v>327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334</v>
      </c>
      <c r="K1134" s="10" t="b">
        <v>1</v>
      </c>
      <c r="L1134" s="10">
        <v>0</v>
      </c>
      <c r="M1134" s="6">
        <v>2015</v>
      </c>
      <c r="N1134" s="7">
        <v>0</v>
      </c>
      <c r="O1134" s="11">
        <v>42059</v>
      </c>
      <c r="P1134" s="11">
        <v>42059</v>
      </c>
    </row>
    <row r="1135" spans="1:16" ht="14.25">
      <c r="A1135" s="8">
        <v>2015</v>
      </c>
      <c r="B1135" s="9" t="s">
        <v>326</v>
      </c>
      <c r="C1135" s="9" t="s">
        <v>327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334</v>
      </c>
      <c r="K1135" s="10" t="b">
        <v>1</v>
      </c>
      <c r="L1135" s="10">
        <v>7</v>
      </c>
      <c r="M1135" s="6">
        <v>2022</v>
      </c>
      <c r="N1135" s="7">
        <v>0</v>
      </c>
      <c r="O1135" s="11">
        <v>42059</v>
      </c>
      <c r="P1135" s="11">
        <v>42059</v>
      </c>
    </row>
    <row r="1136" spans="1:16" ht="14.25">
      <c r="A1136" s="8">
        <v>2015</v>
      </c>
      <c r="B1136" s="9" t="s">
        <v>326</v>
      </c>
      <c r="C1136" s="9" t="s">
        <v>327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334</v>
      </c>
      <c r="K1136" s="10" t="b">
        <v>1</v>
      </c>
      <c r="L1136" s="10">
        <v>3</v>
      </c>
      <c r="M1136" s="6">
        <v>2018</v>
      </c>
      <c r="N1136" s="7">
        <v>0</v>
      </c>
      <c r="O1136" s="11">
        <v>42059</v>
      </c>
      <c r="P1136" s="11">
        <v>42059</v>
      </c>
    </row>
    <row r="1137" spans="1:16" ht="14.25">
      <c r="A1137" s="8">
        <v>2015</v>
      </c>
      <c r="B1137" s="9" t="s">
        <v>326</v>
      </c>
      <c r="C1137" s="9" t="s">
        <v>327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334</v>
      </c>
      <c r="K1137" s="10" t="b">
        <v>1</v>
      </c>
      <c r="L1137" s="10">
        <v>6</v>
      </c>
      <c r="M1137" s="6">
        <v>2021</v>
      </c>
      <c r="N1137" s="7">
        <v>0</v>
      </c>
      <c r="O1137" s="11">
        <v>42059</v>
      </c>
      <c r="P1137" s="11">
        <v>42059</v>
      </c>
    </row>
    <row r="1138" spans="1:16" ht="14.25">
      <c r="A1138" s="8">
        <v>2015</v>
      </c>
      <c r="B1138" s="9" t="s">
        <v>326</v>
      </c>
      <c r="C1138" s="9" t="s">
        <v>327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334</v>
      </c>
      <c r="K1138" s="10" t="b">
        <v>1</v>
      </c>
      <c r="L1138" s="10">
        <v>1</v>
      </c>
      <c r="M1138" s="6">
        <v>2016</v>
      </c>
      <c r="N1138" s="7">
        <v>0</v>
      </c>
      <c r="O1138" s="11">
        <v>42059</v>
      </c>
      <c r="P1138" s="11">
        <v>42059</v>
      </c>
    </row>
    <row r="1139" spans="1:16" ht="14.25">
      <c r="A1139" s="8">
        <v>2015</v>
      </c>
      <c r="B1139" s="9" t="s">
        <v>326</v>
      </c>
      <c r="C1139" s="9" t="s">
        <v>327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334</v>
      </c>
      <c r="K1139" s="10" t="b">
        <v>1</v>
      </c>
      <c r="L1139" s="10">
        <v>5</v>
      </c>
      <c r="M1139" s="6">
        <v>2020</v>
      </c>
      <c r="N1139" s="7">
        <v>0</v>
      </c>
      <c r="O1139" s="11">
        <v>42059</v>
      </c>
      <c r="P1139" s="11">
        <v>42059</v>
      </c>
    </row>
    <row r="1140" spans="1:16" ht="14.25">
      <c r="A1140" s="8">
        <v>2015</v>
      </c>
      <c r="B1140" s="9" t="s">
        <v>326</v>
      </c>
      <c r="C1140" s="9" t="s">
        <v>327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334</v>
      </c>
      <c r="K1140" s="10" t="b">
        <v>1</v>
      </c>
      <c r="L1140" s="10">
        <v>8</v>
      </c>
      <c r="M1140" s="6">
        <v>2023</v>
      </c>
      <c r="N1140" s="7">
        <v>0</v>
      </c>
      <c r="O1140" s="11">
        <v>42059</v>
      </c>
      <c r="P1140" s="11">
        <v>42059</v>
      </c>
    </row>
    <row r="1141" spans="1:16" ht="14.25">
      <c r="A1141" s="8">
        <v>2015</v>
      </c>
      <c r="B1141" s="9" t="s">
        <v>326</v>
      </c>
      <c r="C1141" s="9" t="s">
        <v>327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334</v>
      </c>
      <c r="K1141" s="10" t="b">
        <v>1</v>
      </c>
      <c r="L1141" s="10">
        <v>10</v>
      </c>
      <c r="M1141" s="6">
        <v>2025</v>
      </c>
      <c r="N1141" s="7">
        <v>0</v>
      </c>
      <c r="O1141" s="11">
        <v>42059</v>
      </c>
      <c r="P1141" s="11">
        <v>42059</v>
      </c>
    </row>
    <row r="1142" spans="1:16" ht="14.25">
      <c r="A1142" s="8">
        <v>2015</v>
      </c>
      <c r="B1142" s="9" t="s">
        <v>326</v>
      </c>
      <c r="C1142" s="9" t="s">
        <v>327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334</v>
      </c>
      <c r="K1142" s="10" t="b">
        <v>1</v>
      </c>
      <c r="L1142" s="10">
        <v>9</v>
      </c>
      <c r="M1142" s="6">
        <v>2024</v>
      </c>
      <c r="N1142" s="7">
        <v>0</v>
      </c>
      <c r="O1142" s="11">
        <v>42059</v>
      </c>
      <c r="P1142" s="11">
        <v>42059</v>
      </c>
    </row>
    <row r="1143" spans="1:16" ht="14.25">
      <c r="A1143" s="8">
        <v>2015</v>
      </c>
      <c r="B1143" s="9" t="s">
        <v>326</v>
      </c>
      <c r="C1143" s="9" t="s">
        <v>327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334</v>
      </c>
      <c r="K1143" s="10" t="b">
        <v>1</v>
      </c>
      <c r="L1143" s="10">
        <v>4</v>
      </c>
      <c r="M1143" s="6">
        <v>2019</v>
      </c>
      <c r="N1143" s="7">
        <v>0</v>
      </c>
      <c r="O1143" s="11">
        <v>42059</v>
      </c>
      <c r="P1143" s="11">
        <v>42059</v>
      </c>
    </row>
    <row r="1144" spans="1:16" ht="14.25">
      <c r="A1144" s="8">
        <v>2015</v>
      </c>
      <c r="B1144" s="9" t="s">
        <v>326</v>
      </c>
      <c r="C1144" s="9" t="s">
        <v>327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5</v>
      </c>
      <c r="M1144" s="6">
        <v>2020</v>
      </c>
      <c r="N1144" s="7">
        <v>0</v>
      </c>
      <c r="O1144" s="11">
        <v>42059</v>
      </c>
      <c r="P1144" s="11">
        <v>42059</v>
      </c>
    </row>
    <row r="1145" spans="1:16" ht="14.25">
      <c r="A1145" s="8">
        <v>2015</v>
      </c>
      <c r="B1145" s="9" t="s">
        <v>326</v>
      </c>
      <c r="C1145" s="9" t="s">
        <v>327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6</v>
      </c>
      <c r="M1145" s="6">
        <v>2021</v>
      </c>
      <c r="N1145" s="7">
        <v>0</v>
      </c>
      <c r="O1145" s="11">
        <v>42059</v>
      </c>
      <c r="P1145" s="11">
        <v>42059</v>
      </c>
    </row>
    <row r="1146" spans="1:16" ht="14.25">
      <c r="A1146" s="8">
        <v>2015</v>
      </c>
      <c r="B1146" s="9" t="s">
        <v>326</v>
      </c>
      <c r="C1146" s="9" t="s">
        <v>327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2</v>
      </c>
      <c r="M1146" s="6">
        <v>2017</v>
      </c>
      <c r="N1146" s="7">
        <v>0</v>
      </c>
      <c r="O1146" s="11">
        <v>42059</v>
      </c>
      <c r="P1146" s="11">
        <v>42059</v>
      </c>
    </row>
    <row r="1147" spans="1:16" ht="14.25">
      <c r="A1147" s="8">
        <v>2015</v>
      </c>
      <c r="B1147" s="9" t="s">
        <v>326</v>
      </c>
      <c r="C1147" s="9" t="s">
        <v>327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8</v>
      </c>
      <c r="M1147" s="6">
        <v>2023</v>
      </c>
      <c r="N1147" s="7">
        <v>0</v>
      </c>
      <c r="O1147" s="11">
        <v>42059</v>
      </c>
      <c r="P1147" s="11">
        <v>42059</v>
      </c>
    </row>
    <row r="1148" spans="1:16" ht="14.25">
      <c r="A1148" s="8">
        <v>2015</v>
      </c>
      <c r="B1148" s="9" t="s">
        <v>326</v>
      </c>
      <c r="C1148" s="9" t="s">
        <v>327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10</v>
      </c>
      <c r="M1148" s="6">
        <v>2025</v>
      </c>
      <c r="N1148" s="7">
        <v>0</v>
      </c>
      <c r="O1148" s="11">
        <v>42059</v>
      </c>
      <c r="P1148" s="11">
        <v>42059</v>
      </c>
    </row>
    <row r="1149" spans="1:16" ht="14.25">
      <c r="A1149" s="8">
        <v>2015</v>
      </c>
      <c r="B1149" s="9" t="s">
        <v>326</v>
      </c>
      <c r="C1149" s="9" t="s">
        <v>327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3</v>
      </c>
      <c r="M1149" s="6">
        <v>2018</v>
      </c>
      <c r="N1149" s="7">
        <v>0</v>
      </c>
      <c r="O1149" s="11">
        <v>42059</v>
      </c>
      <c r="P1149" s="11">
        <v>42059</v>
      </c>
    </row>
    <row r="1150" spans="1:16" ht="14.25">
      <c r="A1150" s="8">
        <v>2015</v>
      </c>
      <c r="B1150" s="9" t="s">
        <v>326</v>
      </c>
      <c r="C1150" s="9" t="s">
        <v>327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0</v>
      </c>
      <c r="M1150" s="6">
        <v>2015</v>
      </c>
      <c r="N1150" s="7">
        <v>1389919.53</v>
      </c>
      <c r="O1150" s="11">
        <v>42059</v>
      </c>
      <c r="P1150" s="11">
        <v>42059</v>
      </c>
    </row>
    <row r="1151" spans="1:16" ht="14.25">
      <c r="A1151" s="8">
        <v>2015</v>
      </c>
      <c r="B1151" s="9" t="s">
        <v>326</v>
      </c>
      <c r="C1151" s="9" t="s">
        <v>327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11</v>
      </c>
      <c r="M1151" s="6">
        <v>2026</v>
      </c>
      <c r="N1151" s="7">
        <v>0</v>
      </c>
      <c r="O1151" s="11">
        <v>42059</v>
      </c>
      <c r="P1151" s="11">
        <v>42059</v>
      </c>
    </row>
    <row r="1152" spans="1:16" ht="14.25">
      <c r="A1152" s="8">
        <v>2015</v>
      </c>
      <c r="B1152" s="9" t="s">
        <v>326</v>
      </c>
      <c r="C1152" s="9" t="s">
        <v>327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7</v>
      </c>
      <c r="M1152" s="6">
        <v>2022</v>
      </c>
      <c r="N1152" s="7">
        <v>0</v>
      </c>
      <c r="O1152" s="11">
        <v>42059</v>
      </c>
      <c r="P1152" s="11">
        <v>42059</v>
      </c>
    </row>
    <row r="1153" spans="1:16" ht="14.25">
      <c r="A1153" s="8">
        <v>2015</v>
      </c>
      <c r="B1153" s="9" t="s">
        <v>326</v>
      </c>
      <c r="C1153" s="9" t="s">
        <v>327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1</v>
      </c>
      <c r="M1153" s="6">
        <v>2016</v>
      </c>
      <c r="N1153" s="7">
        <v>0</v>
      </c>
      <c r="O1153" s="11">
        <v>42059</v>
      </c>
      <c r="P1153" s="11">
        <v>42059</v>
      </c>
    </row>
    <row r="1154" spans="1:16" ht="14.25">
      <c r="A1154" s="8">
        <v>2015</v>
      </c>
      <c r="B1154" s="9" t="s">
        <v>326</v>
      </c>
      <c r="C1154" s="9" t="s">
        <v>327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4</v>
      </c>
      <c r="M1154" s="6">
        <v>2019</v>
      </c>
      <c r="N1154" s="7">
        <v>0</v>
      </c>
      <c r="O1154" s="11">
        <v>42059</v>
      </c>
      <c r="P1154" s="11">
        <v>42059</v>
      </c>
    </row>
    <row r="1155" spans="1:16" ht="14.25">
      <c r="A1155" s="8">
        <v>2015</v>
      </c>
      <c r="B1155" s="9" t="s">
        <v>326</v>
      </c>
      <c r="C1155" s="9" t="s">
        <v>327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9</v>
      </c>
      <c r="M1155" s="6">
        <v>2024</v>
      </c>
      <c r="N1155" s="7">
        <v>0</v>
      </c>
      <c r="O1155" s="11">
        <v>42059</v>
      </c>
      <c r="P1155" s="11">
        <v>42059</v>
      </c>
    </row>
    <row r="1156" spans="1:16" ht="14.25">
      <c r="A1156" s="8">
        <v>2015</v>
      </c>
      <c r="B1156" s="9" t="s">
        <v>326</v>
      </c>
      <c r="C1156" s="9" t="s">
        <v>327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7</v>
      </c>
      <c r="M1156" s="6">
        <v>2022</v>
      </c>
      <c r="N1156" s="7">
        <v>0</v>
      </c>
      <c r="O1156" s="11">
        <v>42059</v>
      </c>
      <c r="P1156" s="11">
        <v>42059</v>
      </c>
    </row>
    <row r="1157" spans="1:16" ht="14.25">
      <c r="A1157" s="8">
        <v>2015</v>
      </c>
      <c r="B1157" s="9" t="s">
        <v>326</v>
      </c>
      <c r="C1157" s="9" t="s">
        <v>327</v>
      </c>
      <c r="D1157" s="10">
        <v>3062000</v>
      </c>
      <c r="E1157" s="10">
        <v>0</v>
      </c>
      <c r="F1157" s="10"/>
      <c r="G1157" s="10">
        <v>182</v>
      </c>
      <c r="H1157" s="10" t="s">
        <v>206</v>
      </c>
      <c r="I1157" s="10"/>
      <c r="J1157" s="10" t="s">
        <v>207</v>
      </c>
      <c r="K1157" s="10" t="b">
        <v>0</v>
      </c>
      <c r="L1157" s="10">
        <v>8</v>
      </c>
      <c r="M1157" s="6">
        <v>2023</v>
      </c>
      <c r="N1157" s="7">
        <v>0</v>
      </c>
      <c r="O1157" s="11">
        <v>42059</v>
      </c>
      <c r="P1157" s="11">
        <v>42059</v>
      </c>
    </row>
    <row r="1158" spans="1:16" ht="14.25">
      <c r="A1158" s="8">
        <v>2015</v>
      </c>
      <c r="B1158" s="9" t="s">
        <v>326</v>
      </c>
      <c r="C1158" s="9" t="s">
        <v>327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6</v>
      </c>
      <c r="M1158" s="6">
        <v>2021</v>
      </c>
      <c r="N1158" s="7">
        <v>0</v>
      </c>
      <c r="O1158" s="11">
        <v>42059</v>
      </c>
      <c r="P1158" s="11">
        <v>42059</v>
      </c>
    </row>
    <row r="1159" spans="1:16" ht="14.25">
      <c r="A1159" s="8">
        <v>2015</v>
      </c>
      <c r="B1159" s="9" t="s">
        <v>326</v>
      </c>
      <c r="C1159" s="9" t="s">
        <v>327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5</v>
      </c>
      <c r="M1159" s="6">
        <v>2020</v>
      </c>
      <c r="N1159" s="7">
        <v>0</v>
      </c>
      <c r="O1159" s="11">
        <v>42059</v>
      </c>
      <c r="P1159" s="11">
        <v>42059</v>
      </c>
    </row>
    <row r="1160" spans="1:16" ht="14.25">
      <c r="A1160" s="8">
        <v>2015</v>
      </c>
      <c r="B1160" s="9" t="s">
        <v>326</v>
      </c>
      <c r="C1160" s="9" t="s">
        <v>327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4</v>
      </c>
      <c r="M1160" s="6">
        <v>2019</v>
      </c>
      <c r="N1160" s="7">
        <v>0</v>
      </c>
      <c r="O1160" s="11">
        <v>42059</v>
      </c>
      <c r="P1160" s="11">
        <v>42059</v>
      </c>
    </row>
    <row r="1161" spans="1:16" ht="14.25">
      <c r="A1161" s="8">
        <v>2015</v>
      </c>
      <c r="B1161" s="9" t="s">
        <v>326</v>
      </c>
      <c r="C1161" s="9" t="s">
        <v>327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0</v>
      </c>
      <c r="M1161" s="6">
        <v>2015</v>
      </c>
      <c r="N1161" s="7">
        <v>0</v>
      </c>
      <c r="O1161" s="11">
        <v>42059</v>
      </c>
      <c r="P1161" s="11">
        <v>42059</v>
      </c>
    </row>
    <row r="1162" spans="1:16" ht="14.25">
      <c r="A1162" s="8">
        <v>2015</v>
      </c>
      <c r="B1162" s="9" t="s">
        <v>326</v>
      </c>
      <c r="C1162" s="9" t="s">
        <v>327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2</v>
      </c>
      <c r="M1162" s="6">
        <v>2017</v>
      </c>
      <c r="N1162" s="7">
        <v>0</v>
      </c>
      <c r="O1162" s="11">
        <v>42059</v>
      </c>
      <c r="P1162" s="11">
        <v>42059</v>
      </c>
    </row>
    <row r="1163" spans="1:16" ht="14.25">
      <c r="A1163" s="8">
        <v>2015</v>
      </c>
      <c r="B1163" s="9" t="s">
        <v>326</v>
      </c>
      <c r="C1163" s="9" t="s">
        <v>327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11</v>
      </c>
      <c r="M1163" s="6">
        <v>2026</v>
      </c>
      <c r="N1163" s="7">
        <v>0</v>
      </c>
      <c r="O1163" s="11">
        <v>42059</v>
      </c>
      <c r="P1163" s="11">
        <v>42059</v>
      </c>
    </row>
    <row r="1164" spans="1:16" ht="14.25">
      <c r="A1164" s="8">
        <v>2015</v>
      </c>
      <c r="B1164" s="9" t="s">
        <v>326</v>
      </c>
      <c r="C1164" s="9" t="s">
        <v>327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1</v>
      </c>
      <c r="M1164" s="6">
        <v>2016</v>
      </c>
      <c r="N1164" s="7">
        <v>0</v>
      </c>
      <c r="O1164" s="11">
        <v>42059</v>
      </c>
      <c r="P1164" s="11">
        <v>42059</v>
      </c>
    </row>
    <row r="1165" spans="1:16" ht="14.25">
      <c r="A1165" s="8">
        <v>2015</v>
      </c>
      <c r="B1165" s="9" t="s">
        <v>326</v>
      </c>
      <c r="C1165" s="9" t="s">
        <v>327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10</v>
      </c>
      <c r="M1165" s="6">
        <v>2025</v>
      </c>
      <c r="N1165" s="7">
        <v>0</v>
      </c>
      <c r="O1165" s="11">
        <v>42059</v>
      </c>
      <c r="P1165" s="11">
        <v>42059</v>
      </c>
    </row>
    <row r="1166" spans="1:16" ht="14.25">
      <c r="A1166" s="8">
        <v>2015</v>
      </c>
      <c r="B1166" s="9" t="s">
        <v>326</v>
      </c>
      <c r="C1166" s="9" t="s">
        <v>327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3</v>
      </c>
      <c r="M1166" s="6">
        <v>2018</v>
      </c>
      <c r="N1166" s="7">
        <v>0</v>
      </c>
      <c r="O1166" s="11">
        <v>42059</v>
      </c>
      <c r="P1166" s="11">
        <v>42059</v>
      </c>
    </row>
    <row r="1167" spans="1:16" ht="14.25">
      <c r="A1167" s="8">
        <v>2015</v>
      </c>
      <c r="B1167" s="9" t="s">
        <v>326</v>
      </c>
      <c r="C1167" s="9" t="s">
        <v>327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9</v>
      </c>
      <c r="M1167" s="6">
        <v>2024</v>
      </c>
      <c r="N1167" s="7">
        <v>0</v>
      </c>
      <c r="O1167" s="11">
        <v>42059</v>
      </c>
      <c r="P1167" s="11">
        <v>42059</v>
      </c>
    </row>
    <row r="1168" spans="1:16" ht="14.25">
      <c r="A1168" s="8">
        <v>2015</v>
      </c>
      <c r="B1168" s="9" t="s">
        <v>326</v>
      </c>
      <c r="C1168" s="9" t="s">
        <v>327</v>
      </c>
      <c r="D1168" s="10">
        <v>3062000</v>
      </c>
      <c r="E1168" s="10">
        <v>0</v>
      </c>
      <c r="F1168" s="10"/>
      <c r="G1168" s="10">
        <v>763</v>
      </c>
      <c r="H1168" s="10">
        <v>12.5</v>
      </c>
      <c r="I1168" s="10"/>
      <c r="J1168" s="10" t="s">
        <v>239</v>
      </c>
      <c r="K1168" s="10" t="b">
        <v>1</v>
      </c>
      <c r="L1168" s="10">
        <v>2</v>
      </c>
      <c r="M1168" s="6">
        <v>2017</v>
      </c>
      <c r="N1168" s="7">
        <v>0</v>
      </c>
      <c r="O1168" s="11">
        <v>42059</v>
      </c>
      <c r="P1168" s="11">
        <v>42059</v>
      </c>
    </row>
    <row r="1169" spans="1:16" ht="14.25">
      <c r="A1169" s="8">
        <v>2015</v>
      </c>
      <c r="B1169" s="9" t="s">
        <v>326</v>
      </c>
      <c r="C1169" s="9" t="s">
        <v>327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4</v>
      </c>
      <c r="M1169" s="6">
        <v>2019</v>
      </c>
      <c r="N1169" s="7">
        <v>0</v>
      </c>
      <c r="O1169" s="11">
        <v>42059</v>
      </c>
      <c r="P1169" s="11">
        <v>42059</v>
      </c>
    </row>
    <row r="1170" spans="1:16" ht="14.25">
      <c r="A1170" s="8">
        <v>2015</v>
      </c>
      <c r="B1170" s="9" t="s">
        <v>326</v>
      </c>
      <c r="C1170" s="9" t="s">
        <v>327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7</v>
      </c>
      <c r="M1170" s="6">
        <v>2022</v>
      </c>
      <c r="N1170" s="7">
        <v>0</v>
      </c>
      <c r="O1170" s="11">
        <v>42059</v>
      </c>
      <c r="P1170" s="11">
        <v>42059</v>
      </c>
    </row>
    <row r="1171" spans="1:16" ht="14.25">
      <c r="A1171" s="8">
        <v>2015</v>
      </c>
      <c r="B1171" s="9" t="s">
        <v>326</v>
      </c>
      <c r="C1171" s="9" t="s">
        <v>327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0</v>
      </c>
      <c r="M1171" s="6">
        <v>2015</v>
      </c>
      <c r="N1171" s="7">
        <v>1078465.86</v>
      </c>
      <c r="O1171" s="11">
        <v>42059</v>
      </c>
      <c r="P1171" s="11">
        <v>42059</v>
      </c>
    </row>
    <row r="1172" spans="1:16" ht="14.25">
      <c r="A1172" s="8">
        <v>2015</v>
      </c>
      <c r="B1172" s="9" t="s">
        <v>326</v>
      </c>
      <c r="C1172" s="9" t="s">
        <v>327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9</v>
      </c>
      <c r="M1172" s="6">
        <v>2024</v>
      </c>
      <c r="N1172" s="7">
        <v>0</v>
      </c>
      <c r="O1172" s="11">
        <v>42059</v>
      </c>
      <c r="P1172" s="11">
        <v>42059</v>
      </c>
    </row>
    <row r="1173" spans="1:16" ht="14.25">
      <c r="A1173" s="8">
        <v>2015</v>
      </c>
      <c r="B1173" s="9" t="s">
        <v>326</v>
      </c>
      <c r="C1173" s="9" t="s">
        <v>327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11</v>
      </c>
      <c r="M1173" s="6">
        <v>2026</v>
      </c>
      <c r="N1173" s="7">
        <v>0</v>
      </c>
      <c r="O1173" s="11">
        <v>42059</v>
      </c>
      <c r="P1173" s="11">
        <v>42059</v>
      </c>
    </row>
    <row r="1174" spans="1:16" ht="14.25">
      <c r="A1174" s="8">
        <v>2015</v>
      </c>
      <c r="B1174" s="9" t="s">
        <v>326</v>
      </c>
      <c r="C1174" s="9" t="s">
        <v>327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6</v>
      </c>
      <c r="M1174" s="6">
        <v>2021</v>
      </c>
      <c r="N1174" s="7">
        <v>0</v>
      </c>
      <c r="O1174" s="11">
        <v>42059</v>
      </c>
      <c r="P1174" s="11">
        <v>42059</v>
      </c>
    </row>
    <row r="1175" spans="1:16" ht="14.25">
      <c r="A1175" s="8">
        <v>2015</v>
      </c>
      <c r="B1175" s="9" t="s">
        <v>326</v>
      </c>
      <c r="C1175" s="9" t="s">
        <v>327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3</v>
      </c>
      <c r="M1175" s="6">
        <v>2018</v>
      </c>
      <c r="N1175" s="7">
        <v>0</v>
      </c>
      <c r="O1175" s="11">
        <v>42059</v>
      </c>
      <c r="P1175" s="11">
        <v>42059</v>
      </c>
    </row>
    <row r="1176" spans="1:16" ht="14.25">
      <c r="A1176" s="8">
        <v>2015</v>
      </c>
      <c r="B1176" s="9" t="s">
        <v>326</v>
      </c>
      <c r="C1176" s="9" t="s">
        <v>327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8</v>
      </c>
      <c r="M1176" s="6">
        <v>2023</v>
      </c>
      <c r="N1176" s="7">
        <v>0</v>
      </c>
      <c r="O1176" s="11">
        <v>42059</v>
      </c>
      <c r="P1176" s="11">
        <v>42059</v>
      </c>
    </row>
    <row r="1177" spans="1:16" ht="14.25">
      <c r="A1177" s="8">
        <v>2015</v>
      </c>
      <c r="B1177" s="9" t="s">
        <v>326</v>
      </c>
      <c r="C1177" s="9" t="s">
        <v>327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1</v>
      </c>
      <c r="M1177" s="6">
        <v>2016</v>
      </c>
      <c r="N1177" s="7">
        <v>0</v>
      </c>
      <c r="O1177" s="11">
        <v>42059</v>
      </c>
      <c r="P1177" s="11">
        <v>42059</v>
      </c>
    </row>
    <row r="1178" spans="1:16" ht="14.25">
      <c r="A1178" s="8">
        <v>2015</v>
      </c>
      <c r="B1178" s="9" t="s">
        <v>326</v>
      </c>
      <c r="C1178" s="9" t="s">
        <v>327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5</v>
      </c>
      <c r="M1178" s="6">
        <v>2020</v>
      </c>
      <c r="N1178" s="7">
        <v>0</v>
      </c>
      <c r="O1178" s="11">
        <v>42059</v>
      </c>
      <c r="P1178" s="11">
        <v>42059</v>
      </c>
    </row>
    <row r="1179" spans="1:16" ht="14.25">
      <c r="A1179" s="8">
        <v>2015</v>
      </c>
      <c r="B1179" s="9" t="s">
        <v>326</v>
      </c>
      <c r="C1179" s="9" t="s">
        <v>327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10</v>
      </c>
      <c r="M1179" s="6">
        <v>2025</v>
      </c>
      <c r="N1179" s="7">
        <v>0</v>
      </c>
      <c r="O1179" s="11">
        <v>42059</v>
      </c>
      <c r="P1179" s="11">
        <v>42059</v>
      </c>
    </row>
    <row r="1180" spans="1:16" ht="14.25">
      <c r="A1180" s="8">
        <v>2015</v>
      </c>
      <c r="B1180" s="9" t="s">
        <v>326</v>
      </c>
      <c r="C1180" s="9" t="s">
        <v>327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133</v>
      </c>
      <c r="K1180" s="10" t="b">
        <v>1</v>
      </c>
      <c r="L1180" s="10">
        <v>6</v>
      </c>
      <c r="M1180" s="6">
        <v>2021</v>
      </c>
      <c r="N1180" s="7">
        <v>0</v>
      </c>
      <c r="O1180" s="11">
        <v>42059</v>
      </c>
      <c r="P1180" s="11">
        <v>42059</v>
      </c>
    </row>
    <row r="1181" spans="1:16" ht="14.25">
      <c r="A1181" s="8">
        <v>2015</v>
      </c>
      <c r="B1181" s="9" t="s">
        <v>326</v>
      </c>
      <c r="C1181" s="9" t="s">
        <v>327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1</v>
      </c>
      <c r="M1181" s="6">
        <v>2016</v>
      </c>
      <c r="N1181" s="7">
        <v>0</v>
      </c>
      <c r="O1181" s="11">
        <v>42059</v>
      </c>
      <c r="P1181" s="11">
        <v>42059</v>
      </c>
    </row>
    <row r="1182" spans="1:16" ht="14.25">
      <c r="A1182" s="8">
        <v>2015</v>
      </c>
      <c r="B1182" s="9" t="s">
        <v>326</v>
      </c>
      <c r="C1182" s="9" t="s">
        <v>327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11</v>
      </c>
      <c r="M1182" s="6">
        <v>2026</v>
      </c>
      <c r="N1182" s="7">
        <v>0</v>
      </c>
      <c r="O1182" s="11">
        <v>42059</v>
      </c>
      <c r="P1182" s="11">
        <v>42059</v>
      </c>
    </row>
    <row r="1183" spans="1:16" ht="14.25">
      <c r="A1183" s="8">
        <v>2015</v>
      </c>
      <c r="B1183" s="9" t="s">
        <v>326</v>
      </c>
      <c r="C1183" s="9" t="s">
        <v>327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5</v>
      </c>
      <c r="M1183" s="6">
        <v>2020</v>
      </c>
      <c r="N1183" s="7">
        <v>0</v>
      </c>
      <c r="O1183" s="11">
        <v>42059</v>
      </c>
      <c r="P1183" s="11">
        <v>42059</v>
      </c>
    </row>
    <row r="1184" spans="1:16" ht="14.25">
      <c r="A1184" s="8">
        <v>2015</v>
      </c>
      <c r="B1184" s="9" t="s">
        <v>326</v>
      </c>
      <c r="C1184" s="9" t="s">
        <v>327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8</v>
      </c>
      <c r="M1184" s="6">
        <v>2023</v>
      </c>
      <c r="N1184" s="7">
        <v>0</v>
      </c>
      <c r="O1184" s="11">
        <v>42059</v>
      </c>
      <c r="P1184" s="11">
        <v>42059</v>
      </c>
    </row>
    <row r="1185" spans="1:16" ht="14.25">
      <c r="A1185" s="8">
        <v>2015</v>
      </c>
      <c r="B1185" s="9" t="s">
        <v>326</v>
      </c>
      <c r="C1185" s="9" t="s">
        <v>327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9</v>
      </c>
      <c r="M1185" s="6">
        <v>2024</v>
      </c>
      <c r="N1185" s="7">
        <v>0</v>
      </c>
      <c r="O1185" s="11">
        <v>42059</v>
      </c>
      <c r="P1185" s="11">
        <v>42059</v>
      </c>
    </row>
    <row r="1186" spans="1:16" ht="14.25">
      <c r="A1186" s="8">
        <v>2015</v>
      </c>
      <c r="B1186" s="9" t="s">
        <v>326</v>
      </c>
      <c r="C1186" s="9" t="s">
        <v>327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10</v>
      </c>
      <c r="M1186" s="6">
        <v>2025</v>
      </c>
      <c r="N1186" s="7">
        <v>0</v>
      </c>
      <c r="O1186" s="11">
        <v>42059</v>
      </c>
      <c r="P1186" s="11">
        <v>42059</v>
      </c>
    </row>
    <row r="1187" spans="1:16" ht="14.25">
      <c r="A1187" s="8">
        <v>2015</v>
      </c>
      <c r="B1187" s="9" t="s">
        <v>326</v>
      </c>
      <c r="C1187" s="9" t="s">
        <v>327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3</v>
      </c>
      <c r="M1187" s="6">
        <v>2018</v>
      </c>
      <c r="N1187" s="7">
        <v>0</v>
      </c>
      <c r="O1187" s="11">
        <v>42059</v>
      </c>
      <c r="P1187" s="11">
        <v>42059</v>
      </c>
    </row>
    <row r="1188" spans="1:16" ht="14.25">
      <c r="A1188" s="8">
        <v>2015</v>
      </c>
      <c r="B1188" s="9" t="s">
        <v>326</v>
      </c>
      <c r="C1188" s="9" t="s">
        <v>327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7</v>
      </c>
      <c r="M1188" s="6">
        <v>2022</v>
      </c>
      <c r="N1188" s="7">
        <v>0</v>
      </c>
      <c r="O1188" s="11">
        <v>42059</v>
      </c>
      <c r="P1188" s="11">
        <v>42059</v>
      </c>
    </row>
    <row r="1189" spans="1:16" ht="14.25">
      <c r="A1189" s="8">
        <v>2015</v>
      </c>
      <c r="B1189" s="9" t="s">
        <v>326</v>
      </c>
      <c r="C1189" s="9" t="s">
        <v>327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0</v>
      </c>
      <c r="M1189" s="6">
        <v>2015</v>
      </c>
      <c r="N1189" s="7">
        <v>0</v>
      </c>
      <c r="O1189" s="11">
        <v>42059</v>
      </c>
      <c r="P1189" s="11">
        <v>42059</v>
      </c>
    </row>
    <row r="1190" spans="1:16" ht="14.25">
      <c r="A1190" s="8">
        <v>2015</v>
      </c>
      <c r="B1190" s="9" t="s">
        <v>326</v>
      </c>
      <c r="C1190" s="9" t="s">
        <v>327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4</v>
      </c>
      <c r="M1190" s="6">
        <v>2019</v>
      </c>
      <c r="N1190" s="7">
        <v>0</v>
      </c>
      <c r="O1190" s="11">
        <v>42059</v>
      </c>
      <c r="P1190" s="11">
        <v>42059</v>
      </c>
    </row>
    <row r="1191" spans="1:16" ht="14.25">
      <c r="A1191" s="8">
        <v>2015</v>
      </c>
      <c r="B1191" s="9" t="s">
        <v>326</v>
      </c>
      <c r="C1191" s="9" t="s">
        <v>327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2</v>
      </c>
      <c r="M1191" s="6">
        <v>2017</v>
      </c>
      <c r="N1191" s="7">
        <v>0</v>
      </c>
      <c r="O1191" s="11">
        <v>42059</v>
      </c>
      <c r="P1191" s="11">
        <v>42059</v>
      </c>
    </row>
    <row r="1192" spans="1:16" ht="14.25">
      <c r="A1192" s="8">
        <v>2015</v>
      </c>
      <c r="B1192" s="9" t="s">
        <v>326</v>
      </c>
      <c r="C1192" s="9" t="s">
        <v>327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335</v>
      </c>
      <c r="J1192" s="10" t="s">
        <v>235</v>
      </c>
      <c r="K1192" s="10" t="b">
        <v>0</v>
      </c>
      <c r="L1192" s="10">
        <v>9</v>
      </c>
      <c r="M1192" s="6">
        <v>2024</v>
      </c>
      <c r="N1192" s="7">
        <v>789</v>
      </c>
      <c r="O1192" s="11">
        <v>42059</v>
      </c>
      <c r="P1192" s="11">
        <v>42059</v>
      </c>
    </row>
    <row r="1193" spans="1:16" ht="14.25">
      <c r="A1193" s="8">
        <v>2015</v>
      </c>
      <c r="B1193" s="9" t="s">
        <v>326</v>
      </c>
      <c r="C1193" s="9" t="s">
        <v>327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335</v>
      </c>
      <c r="J1193" s="10" t="s">
        <v>235</v>
      </c>
      <c r="K1193" s="10" t="b">
        <v>0</v>
      </c>
      <c r="L1193" s="10">
        <v>3</v>
      </c>
      <c r="M1193" s="6">
        <v>2018</v>
      </c>
      <c r="N1193" s="7">
        <v>235</v>
      </c>
      <c r="O1193" s="11">
        <v>42059</v>
      </c>
      <c r="P1193" s="11">
        <v>42059</v>
      </c>
    </row>
    <row r="1194" spans="1:16" ht="14.25">
      <c r="A1194" s="8">
        <v>2015</v>
      </c>
      <c r="B1194" s="9" t="s">
        <v>326</v>
      </c>
      <c r="C1194" s="9" t="s">
        <v>327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335</v>
      </c>
      <c r="J1194" s="10" t="s">
        <v>235</v>
      </c>
      <c r="K1194" s="10" t="b">
        <v>0</v>
      </c>
      <c r="L1194" s="10">
        <v>0</v>
      </c>
      <c r="M1194" s="6">
        <v>2015</v>
      </c>
      <c r="N1194" s="7">
        <v>31</v>
      </c>
      <c r="O1194" s="11">
        <v>42059</v>
      </c>
      <c r="P1194" s="11">
        <v>42059</v>
      </c>
    </row>
    <row r="1195" spans="1:16" ht="14.25">
      <c r="A1195" s="8">
        <v>2015</v>
      </c>
      <c r="B1195" s="9" t="s">
        <v>326</v>
      </c>
      <c r="C1195" s="9" t="s">
        <v>327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335</v>
      </c>
      <c r="J1195" s="10" t="s">
        <v>235</v>
      </c>
      <c r="K1195" s="10" t="b">
        <v>0</v>
      </c>
      <c r="L1195" s="10">
        <v>6</v>
      </c>
      <c r="M1195" s="6">
        <v>2021</v>
      </c>
      <c r="N1195" s="7">
        <v>453</v>
      </c>
      <c r="O1195" s="11">
        <v>42059</v>
      </c>
      <c r="P1195" s="11">
        <v>42059</v>
      </c>
    </row>
    <row r="1196" spans="1:16" ht="14.25">
      <c r="A1196" s="8">
        <v>2015</v>
      </c>
      <c r="B1196" s="9" t="s">
        <v>326</v>
      </c>
      <c r="C1196" s="9" t="s">
        <v>327</v>
      </c>
      <c r="D1196" s="10">
        <v>3062000</v>
      </c>
      <c r="E1196" s="10">
        <v>0</v>
      </c>
      <c r="F1196" s="10"/>
      <c r="G1196" s="10">
        <v>540</v>
      </c>
      <c r="H1196" s="10" t="s">
        <v>71</v>
      </c>
      <c r="I1196" s="10" t="s">
        <v>335</v>
      </c>
      <c r="J1196" s="10" t="s">
        <v>235</v>
      </c>
      <c r="K1196" s="10" t="b">
        <v>0</v>
      </c>
      <c r="L1196" s="10">
        <v>4</v>
      </c>
      <c r="M1196" s="6">
        <v>2019</v>
      </c>
      <c r="N1196" s="7">
        <v>367</v>
      </c>
      <c r="O1196" s="11">
        <v>42059</v>
      </c>
      <c r="P1196" s="11">
        <v>42059</v>
      </c>
    </row>
    <row r="1197" spans="1:16" ht="14.25">
      <c r="A1197" s="8">
        <v>2015</v>
      </c>
      <c r="B1197" s="9" t="s">
        <v>326</v>
      </c>
      <c r="C1197" s="9" t="s">
        <v>327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335</v>
      </c>
      <c r="J1197" s="10" t="s">
        <v>235</v>
      </c>
      <c r="K1197" s="10" t="b">
        <v>0</v>
      </c>
      <c r="L1197" s="10">
        <v>5</v>
      </c>
      <c r="M1197" s="6">
        <v>2020</v>
      </c>
      <c r="N1197" s="7">
        <v>386</v>
      </c>
      <c r="O1197" s="11">
        <v>42059</v>
      </c>
      <c r="P1197" s="11">
        <v>42059</v>
      </c>
    </row>
    <row r="1198" spans="1:16" ht="14.25">
      <c r="A1198" s="8">
        <v>2015</v>
      </c>
      <c r="B1198" s="9" t="s">
        <v>326</v>
      </c>
      <c r="C1198" s="9" t="s">
        <v>327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335</v>
      </c>
      <c r="J1198" s="10" t="s">
        <v>235</v>
      </c>
      <c r="K1198" s="10" t="b">
        <v>0</v>
      </c>
      <c r="L1198" s="10">
        <v>7</v>
      </c>
      <c r="M1198" s="6">
        <v>2022</v>
      </c>
      <c r="N1198" s="7">
        <v>591</v>
      </c>
      <c r="O1198" s="11">
        <v>42059</v>
      </c>
      <c r="P1198" s="11">
        <v>42059</v>
      </c>
    </row>
    <row r="1199" spans="1:16" ht="14.25">
      <c r="A1199" s="8">
        <v>2015</v>
      </c>
      <c r="B1199" s="9" t="s">
        <v>326</v>
      </c>
      <c r="C1199" s="9" t="s">
        <v>327</v>
      </c>
      <c r="D1199" s="10">
        <v>3062000</v>
      </c>
      <c r="E1199" s="10">
        <v>0</v>
      </c>
      <c r="F1199" s="10"/>
      <c r="G1199" s="10">
        <v>540</v>
      </c>
      <c r="H1199" s="10" t="s">
        <v>71</v>
      </c>
      <c r="I1199" s="10" t="s">
        <v>335</v>
      </c>
      <c r="J1199" s="10" t="s">
        <v>235</v>
      </c>
      <c r="K1199" s="10" t="b">
        <v>0</v>
      </c>
      <c r="L1199" s="10">
        <v>11</v>
      </c>
      <c r="M1199" s="6">
        <v>2026</v>
      </c>
      <c r="N1199" s="7">
        <v>814</v>
      </c>
      <c r="O1199" s="11">
        <v>42059</v>
      </c>
      <c r="P1199" s="11">
        <v>42059</v>
      </c>
    </row>
    <row r="1200" spans="1:16" ht="14.25">
      <c r="A1200" s="8">
        <v>2015</v>
      </c>
      <c r="B1200" s="9" t="s">
        <v>326</v>
      </c>
      <c r="C1200" s="9" t="s">
        <v>327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335</v>
      </c>
      <c r="J1200" s="10" t="s">
        <v>235</v>
      </c>
      <c r="K1200" s="10" t="b">
        <v>0</v>
      </c>
      <c r="L1200" s="10">
        <v>2</v>
      </c>
      <c r="M1200" s="6">
        <v>2017</v>
      </c>
      <c r="N1200" s="7">
        <v>64</v>
      </c>
      <c r="O1200" s="11">
        <v>42059</v>
      </c>
      <c r="P1200" s="11">
        <v>42059</v>
      </c>
    </row>
    <row r="1201" spans="1:16" ht="14.25">
      <c r="A1201" s="8">
        <v>2015</v>
      </c>
      <c r="B1201" s="9" t="s">
        <v>326</v>
      </c>
      <c r="C1201" s="9" t="s">
        <v>327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335</v>
      </c>
      <c r="J1201" s="10" t="s">
        <v>235</v>
      </c>
      <c r="K1201" s="10" t="b">
        <v>0</v>
      </c>
      <c r="L1201" s="10">
        <v>1</v>
      </c>
      <c r="M1201" s="6">
        <v>2016</v>
      </c>
      <c r="N1201" s="7">
        <v>146</v>
      </c>
      <c r="O1201" s="11">
        <v>42059</v>
      </c>
      <c r="P1201" s="11">
        <v>42059</v>
      </c>
    </row>
    <row r="1202" spans="1:16" ht="14.25">
      <c r="A1202" s="8">
        <v>2015</v>
      </c>
      <c r="B1202" s="9" t="s">
        <v>326</v>
      </c>
      <c r="C1202" s="9" t="s">
        <v>327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335</v>
      </c>
      <c r="J1202" s="10" t="s">
        <v>235</v>
      </c>
      <c r="K1202" s="10" t="b">
        <v>0</v>
      </c>
      <c r="L1202" s="10">
        <v>8</v>
      </c>
      <c r="M1202" s="6">
        <v>2023</v>
      </c>
      <c r="N1202" s="7">
        <v>781</v>
      </c>
      <c r="O1202" s="11">
        <v>42059</v>
      </c>
      <c r="P1202" s="11">
        <v>42059</v>
      </c>
    </row>
    <row r="1203" spans="1:16" ht="14.25">
      <c r="A1203" s="8">
        <v>2015</v>
      </c>
      <c r="B1203" s="9" t="s">
        <v>326</v>
      </c>
      <c r="C1203" s="9" t="s">
        <v>327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335</v>
      </c>
      <c r="J1203" s="10" t="s">
        <v>235</v>
      </c>
      <c r="K1203" s="10" t="b">
        <v>0</v>
      </c>
      <c r="L1203" s="10">
        <v>10</v>
      </c>
      <c r="M1203" s="6">
        <v>2025</v>
      </c>
      <c r="N1203" s="7">
        <v>807</v>
      </c>
      <c r="O1203" s="11">
        <v>42059</v>
      </c>
      <c r="P1203" s="11">
        <v>42059</v>
      </c>
    </row>
    <row r="1204" spans="1:16" ht="14.25">
      <c r="A1204" s="8">
        <v>2015</v>
      </c>
      <c r="B1204" s="9" t="s">
        <v>326</v>
      </c>
      <c r="C1204" s="9" t="s">
        <v>327</v>
      </c>
      <c r="D1204" s="10">
        <v>3062000</v>
      </c>
      <c r="E1204" s="10">
        <v>0</v>
      </c>
      <c r="F1204" s="10"/>
      <c r="G1204" s="10">
        <v>184</v>
      </c>
      <c r="H1204" s="10" t="s">
        <v>208</v>
      </c>
      <c r="I1204" s="10"/>
      <c r="J1204" s="10" t="s">
        <v>209</v>
      </c>
      <c r="K1204" s="10" t="b">
        <v>0</v>
      </c>
      <c r="L1204" s="10">
        <v>9</v>
      </c>
      <c r="M1204" s="6">
        <v>2024</v>
      </c>
      <c r="N1204" s="7">
        <v>0</v>
      </c>
      <c r="O1204" s="11">
        <v>42059</v>
      </c>
      <c r="P1204" s="11">
        <v>42059</v>
      </c>
    </row>
    <row r="1205" spans="1:16" ht="14.25">
      <c r="A1205" s="8">
        <v>2015</v>
      </c>
      <c r="B1205" s="9" t="s">
        <v>326</v>
      </c>
      <c r="C1205" s="9" t="s">
        <v>327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10</v>
      </c>
      <c r="M1205" s="6">
        <v>2025</v>
      </c>
      <c r="N1205" s="7">
        <v>0</v>
      </c>
      <c r="O1205" s="11">
        <v>42059</v>
      </c>
      <c r="P1205" s="11">
        <v>42059</v>
      </c>
    </row>
    <row r="1206" spans="1:16" ht="14.25">
      <c r="A1206" s="8">
        <v>2015</v>
      </c>
      <c r="B1206" s="9" t="s">
        <v>326</v>
      </c>
      <c r="C1206" s="9" t="s">
        <v>327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6</v>
      </c>
      <c r="M1206" s="6">
        <v>2021</v>
      </c>
      <c r="N1206" s="7">
        <v>0</v>
      </c>
      <c r="O1206" s="11">
        <v>42059</v>
      </c>
      <c r="P1206" s="11">
        <v>42059</v>
      </c>
    </row>
    <row r="1207" spans="1:16" ht="14.25">
      <c r="A1207" s="8">
        <v>2015</v>
      </c>
      <c r="B1207" s="9" t="s">
        <v>326</v>
      </c>
      <c r="C1207" s="9" t="s">
        <v>327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2</v>
      </c>
      <c r="M1207" s="6">
        <v>2017</v>
      </c>
      <c r="N1207" s="7">
        <v>0</v>
      </c>
      <c r="O1207" s="11">
        <v>42059</v>
      </c>
      <c r="P1207" s="11">
        <v>42059</v>
      </c>
    </row>
    <row r="1208" spans="1:16" ht="14.25">
      <c r="A1208" s="8">
        <v>2015</v>
      </c>
      <c r="B1208" s="9" t="s">
        <v>326</v>
      </c>
      <c r="C1208" s="9" t="s">
        <v>327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8</v>
      </c>
      <c r="M1208" s="6">
        <v>2023</v>
      </c>
      <c r="N1208" s="7">
        <v>0</v>
      </c>
      <c r="O1208" s="11">
        <v>42059</v>
      </c>
      <c r="P1208" s="11">
        <v>42059</v>
      </c>
    </row>
    <row r="1209" spans="1:16" ht="14.25">
      <c r="A1209" s="8">
        <v>2015</v>
      </c>
      <c r="B1209" s="9" t="s">
        <v>326</v>
      </c>
      <c r="C1209" s="9" t="s">
        <v>327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3</v>
      </c>
      <c r="M1209" s="6">
        <v>2018</v>
      </c>
      <c r="N1209" s="7">
        <v>0</v>
      </c>
      <c r="O1209" s="11">
        <v>42059</v>
      </c>
      <c r="P1209" s="11">
        <v>42059</v>
      </c>
    </row>
    <row r="1210" spans="1:16" ht="14.25">
      <c r="A1210" s="8">
        <v>2015</v>
      </c>
      <c r="B1210" s="9" t="s">
        <v>326</v>
      </c>
      <c r="C1210" s="9" t="s">
        <v>327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1</v>
      </c>
      <c r="M1210" s="6">
        <v>2016</v>
      </c>
      <c r="N1210" s="7">
        <v>0</v>
      </c>
      <c r="O1210" s="11">
        <v>42059</v>
      </c>
      <c r="P1210" s="11">
        <v>42059</v>
      </c>
    </row>
    <row r="1211" spans="1:16" ht="14.25">
      <c r="A1211" s="8">
        <v>2015</v>
      </c>
      <c r="B1211" s="9" t="s">
        <v>326</v>
      </c>
      <c r="C1211" s="9" t="s">
        <v>327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0</v>
      </c>
      <c r="M1211" s="6">
        <v>2015</v>
      </c>
      <c r="N1211" s="7">
        <v>0</v>
      </c>
      <c r="O1211" s="11">
        <v>42059</v>
      </c>
      <c r="P1211" s="11">
        <v>42059</v>
      </c>
    </row>
    <row r="1212" spans="1:16" ht="14.25">
      <c r="A1212" s="8">
        <v>2015</v>
      </c>
      <c r="B1212" s="9" t="s">
        <v>326</v>
      </c>
      <c r="C1212" s="9" t="s">
        <v>327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5</v>
      </c>
      <c r="M1212" s="6">
        <v>2020</v>
      </c>
      <c r="N1212" s="7">
        <v>0</v>
      </c>
      <c r="O1212" s="11">
        <v>42059</v>
      </c>
      <c r="P1212" s="11">
        <v>42059</v>
      </c>
    </row>
    <row r="1213" spans="1:16" ht="14.25">
      <c r="A1213" s="8">
        <v>2015</v>
      </c>
      <c r="B1213" s="9" t="s">
        <v>326</v>
      </c>
      <c r="C1213" s="9" t="s">
        <v>327</v>
      </c>
      <c r="D1213" s="10">
        <v>3062000</v>
      </c>
      <c r="E1213" s="10">
        <v>0</v>
      </c>
      <c r="F1213" s="10"/>
      <c r="G1213" s="10">
        <v>184</v>
      </c>
      <c r="H1213" s="10" t="s">
        <v>208</v>
      </c>
      <c r="I1213" s="10"/>
      <c r="J1213" s="10" t="s">
        <v>209</v>
      </c>
      <c r="K1213" s="10" t="b">
        <v>0</v>
      </c>
      <c r="L1213" s="10">
        <v>7</v>
      </c>
      <c r="M1213" s="6">
        <v>2022</v>
      </c>
      <c r="N1213" s="7">
        <v>0</v>
      </c>
      <c r="O1213" s="11">
        <v>42059</v>
      </c>
      <c r="P1213" s="11">
        <v>42059</v>
      </c>
    </row>
    <row r="1214" spans="1:16" ht="14.25">
      <c r="A1214" s="8">
        <v>2015</v>
      </c>
      <c r="B1214" s="9" t="s">
        <v>326</v>
      </c>
      <c r="C1214" s="9" t="s">
        <v>327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4</v>
      </c>
      <c r="M1214" s="6">
        <v>2019</v>
      </c>
      <c r="N1214" s="7">
        <v>0</v>
      </c>
      <c r="O1214" s="11">
        <v>42059</v>
      </c>
      <c r="P1214" s="11">
        <v>42059</v>
      </c>
    </row>
    <row r="1215" spans="1:16" ht="14.25">
      <c r="A1215" s="8">
        <v>2015</v>
      </c>
      <c r="B1215" s="9" t="s">
        <v>326</v>
      </c>
      <c r="C1215" s="9" t="s">
        <v>327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11</v>
      </c>
      <c r="M1215" s="6">
        <v>2026</v>
      </c>
      <c r="N1215" s="7">
        <v>0</v>
      </c>
      <c r="O1215" s="11">
        <v>42059</v>
      </c>
      <c r="P1215" s="11">
        <v>42059</v>
      </c>
    </row>
    <row r="1216" spans="1:16" ht="14.25">
      <c r="A1216" s="8">
        <v>2015</v>
      </c>
      <c r="B1216" s="9" t="s">
        <v>326</v>
      </c>
      <c r="C1216" s="9" t="s">
        <v>327</v>
      </c>
      <c r="D1216" s="10">
        <v>3062000</v>
      </c>
      <c r="E1216" s="10">
        <v>0</v>
      </c>
      <c r="F1216" s="10"/>
      <c r="G1216" s="10">
        <v>590</v>
      </c>
      <c r="H1216" s="10">
        <v>11.2</v>
      </c>
      <c r="I1216" s="10"/>
      <c r="J1216" s="10" t="s">
        <v>76</v>
      </c>
      <c r="K1216" s="10" t="b">
        <v>1</v>
      </c>
      <c r="L1216" s="10">
        <v>6</v>
      </c>
      <c r="M1216" s="6">
        <v>2021</v>
      </c>
      <c r="N1216" s="7">
        <v>0</v>
      </c>
      <c r="O1216" s="11">
        <v>42059</v>
      </c>
      <c r="P1216" s="11">
        <v>42059</v>
      </c>
    </row>
    <row r="1217" spans="1:16" ht="14.25">
      <c r="A1217" s="8">
        <v>2015</v>
      </c>
      <c r="B1217" s="9" t="s">
        <v>326</v>
      </c>
      <c r="C1217" s="9" t="s">
        <v>327</v>
      </c>
      <c r="D1217" s="10">
        <v>3062000</v>
      </c>
      <c r="E1217" s="10">
        <v>0</v>
      </c>
      <c r="F1217" s="10"/>
      <c r="G1217" s="10">
        <v>590</v>
      </c>
      <c r="H1217" s="10">
        <v>11.2</v>
      </c>
      <c r="I1217" s="10"/>
      <c r="J1217" s="10" t="s">
        <v>76</v>
      </c>
      <c r="K1217" s="10" t="b">
        <v>1</v>
      </c>
      <c r="L1217" s="10">
        <v>10</v>
      </c>
      <c r="M1217" s="6">
        <v>2025</v>
      </c>
      <c r="N1217" s="7">
        <v>0</v>
      </c>
      <c r="O1217" s="11">
        <v>42059</v>
      </c>
      <c r="P1217" s="11">
        <v>42059</v>
      </c>
    </row>
    <row r="1218" spans="1:16" ht="14.25">
      <c r="A1218" s="8">
        <v>2015</v>
      </c>
      <c r="B1218" s="9" t="s">
        <v>326</v>
      </c>
      <c r="C1218" s="9" t="s">
        <v>327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0</v>
      </c>
      <c r="M1218" s="6">
        <v>2015</v>
      </c>
      <c r="N1218" s="7">
        <v>32775676</v>
      </c>
      <c r="O1218" s="11">
        <v>42059</v>
      </c>
      <c r="P1218" s="11">
        <v>42059</v>
      </c>
    </row>
    <row r="1219" spans="1:16" ht="14.25">
      <c r="A1219" s="8">
        <v>2015</v>
      </c>
      <c r="B1219" s="9" t="s">
        <v>326</v>
      </c>
      <c r="C1219" s="9" t="s">
        <v>327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5</v>
      </c>
      <c r="M1219" s="6">
        <v>2020</v>
      </c>
      <c r="N1219" s="7">
        <v>0</v>
      </c>
      <c r="O1219" s="11">
        <v>42059</v>
      </c>
      <c r="P1219" s="11">
        <v>42059</v>
      </c>
    </row>
    <row r="1220" spans="1:16" ht="14.25">
      <c r="A1220" s="8">
        <v>2015</v>
      </c>
      <c r="B1220" s="9" t="s">
        <v>326</v>
      </c>
      <c r="C1220" s="9" t="s">
        <v>327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8</v>
      </c>
      <c r="M1220" s="6">
        <v>2023</v>
      </c>
      <c r="N1220" s="7">
        <v>0</v>
      </c>
      <c r="O1220" s="11">
        <v>42059</v>
      </c>
      <c r="P1220" s="11">
        <v>42059</v>
      </c>
    </row>
    <row r="1221" spans="1:16" ht="14.25">
      <c r="A1221" s="8">
        <v>2015</v>
      </c>
      <c r="B1221" s="9" t="s">
        <v>326</v>
      </c>
      <c r="C1221" s="9" t="s">
        <v>327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7</v>
      </c>
      <c r="M1221" s="6">
        <v>2022</v>
      </c>
      <c r="N1221" s="7">
        <v>0</v>
      </c>
      <c r="O1221" s="11">
        <v>42059</v>
      </c>
      <c r="P1221" s="11">
        <v>42059</v>
      </c>
    </row>
    <row r="1222" spans="1:16" ht="14.25">
      <c r="A1222" s="8">
        <v>2015</v>
      </c>
      <c r="B1222" s="9" t="s">
        <v>326</v>
      </c>
      <c r="C1222" s="9" t="s">
        <v>327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11</v>
      </c>
      <c r="M1222" s="6">
        <v>2026</v>
      </c>
      <c r="N1222" s="7">
        <v>0</v>
      </c>
      <c r="O1222" s="11">
        <v>42059</v>
      </c>
      <c r="P1222" s="11">
        <v>42059</v>
      </c>
    </row>
    <row r="1223" spans="1:16" ht="14.25">
      <c r="A1223" s="8">
        <v>2015</v>
      </c>
      <c r="B1223" s="9" t="s">
        <v>326</v>
      </c>
      <c r="C1223" s="9" t="s">
        <v>327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4</v>
      </c>
      <c r="M1223" s="6">
        <v>2019</v>
      </c>
      <c r="N1223" s="7">
        <v>0</v>
      </c>
      <c r="O1223" s="11">
        <v>42059</v>
      </c>
      <c r="P1223" s="11">
        <v>42059</v>
      </c>
    </row>
    <row r="1224" spans="1:16" ht="14.25">
      <c r="A1224" s="8">
        <v>2015</v>
      </c>
      <c r="B1224" s="9" t="s">
        <v>326</v>
      </c>
      <c r="C1224" s="9" t="s">
        <v>327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9</v>
      </c>
      <c r="M1224" s="6">
        <v>2024</v>
      </c>
      <c r="N1224" s="7">
        <v>0</v>
      </c>
      <c r="O1224" s="11">
        <v>42059</v>
      </c>
      <c r="P1224" s="11">
        <v>42059</v>
      </c>
    </row>
    <row r="1225" spans="1:16" ht="14.25">
      <c r="A1225" s="8">
        <v>2015</v>
      </c>
      <c r="B1225" s="9" t="s">
        <v>326</v>
      </c>
      <c r="C1225" s="9" t="s">
        <v>327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2</v>
      </c>
      <c r="M1225" s="6">
        <v>2017</v>
      </c>
      <c r="N1225" s="7">
        <v>33311938</v>
      </c>
      <c r="O1225" s="11">
        <v>42059</v>
      </c>
      <c r="P1225" s="11">
        <v>42059</v>
      </c>
    </row>
    <row r="1226" spans="1:16" ht="14.25">
      <c r="A1226" s="8">
        <v>2015</v>
      </c>
      <c r="B1226" s="9" t="s">
        <v>326</v>
      </c>
      <c r="C1226" s="9" t="s">
        <v>327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1</v>
      </c>
      <c r="M1226" s="6">
        <v>2016</v>
      </c>
      <c r="N1226" s="7">
        <v>33047558</v>
      </c>
      <c r="O1226" s="11">
        <v>42059</v>
      </c>
      <c r="P1226" s="11">
        <v>42059</v>
      </c>
    </row>
    <row r="1227" spans="1:16" ht="14.25">
      <c r="A1227" s="8">
        <v>2015</v>
      </c>
      <c r="B1227" s="9" t="s">
        <v>326</v>
      </c>
      <c r="C1227" s="9" t="s">
        <v>327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3</v>
      </c>
      <c r="M1227" s="6">
        <v>2018</v>
      </c>
      <c r="N1227" s="7">
        <v>33578434</v>
      </c>
      <c r="O1227" s="11">
        <v>42059</v>
      </c>
      <c r="P1227" s="11">
        <v>42059</v>
      </c>
    </row>
    <row r="1228" spans="1:16" ht="14.25">
      <c r="A1228" s="8">
        <v>2015</v>
      </c>
      <c r="B1228" s="9" t="s">
        <v>326</v>
      </c>
      <c r="C1228" s="9" t="s">
        <v>327</v>
      </c>
      <c r="D1228" s="10">
        <v>3062000</v>
      </c>
      <c r="E1228" s="10">
        <v>0</v>
      </c>
      <c r="F1228" s="10"/>
      <c r="G1228" s="10">
        <v>700</v>
      </c>
      <c r="H1228" s="10">
        <v>12.2</v>
      </c>
      <c r="I1228" s="10"/>
      <c r="J1228" s="10" t="s">
        <v>90</v>
      </c>
      <c r="K1228" s="10" t="b">
        <v>0</v>
      </c>
      <c r="L1228" s="10">
        <v>4</v>
      </c>
      <c r="M1228" s="6">
        <v>2019</v>
      </c>
      <c r="N1228" s="7">
        <v>0</v>
      </c>
      <c r="O1228" s="11">
        <v>42059</v>
      </c>
      <c r="P1228" s="11">
        <v>42059</v>
      </c>
    </row>
    <row r="1229" spans="1:16" ht="14.25">
      <c r="A1229" s="8">
        <v>2015</v>
      </c>
      <c r="B1229" s="9" t="s">
        <v>326</v>
      </c>
      <c r="C1229" s="9" t="s">
        <v>327</v>
      </c>
      <c r="D1229" s="10">
        <v>3062000</v>
      </c>
      <c r="E1229" s="10">
        <v>0</v>
      </c>
      <c r="F1229" s="10"/>
      <c r="G1229" s="10">
        <v>700</v>
      </c>
      <c r="H1229" s="10">
        <v>12.2</v>
      </c>
      <c r="I1229" s="10"/>
      <c r="J1229" s="10" t="s">
        <v>90</v>
      </c>
      <c r="K1229" s="10" t="b">
        <v>0</v>
      </c>
      <c r="L1229" s="10">
        <v>3</v>
      </c>
      <c r="M1229" s="6">
        <v>2018</v>
      </c>
      <c r="N1229" s="7">
        <v>0</v>
      </c>
      <c r="O1229" s="11">
        <v>42059</v>
      </c>
      <c r="P1229" s="11">
        <v>42059</v>
      </c>
    </row>
    <row r="1230" spans="1:16" ht="14.25">
      <c r="A1230" s="8">
        <v>2015</v>
      </c>
      <c r="B1230" s="9" t="s">
        <v>326</v>
      </c>
      <c r="C1230" s="9" t="s">
        <v>327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0</v>
      </c>
      <c r="M1230" s="6">
        <v>2015</v>
      </c>
      <c r="N1230" s="7">
        <v>12481714.16</v>
      </c>
      <c r="O1230" s="11">
        <v>42059</v>
      </c>
      <c r="P1230" s="11">
        <v>42059</v>
      </c>
    </row>
    <row r="1231" spans="1:16" ht="14.25">
      <c r="A1231" s="8">
        <v>2015</v>
      </c>
      <c r="B1231" s="9" t="s">
        <v>326</v>
      </c>
      <c r="C1231" s="9" t="s">
        <v>327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8</v>
      </c>
      <c r="M1231" s="6">
        <v>2023</v>
      </c>
      <c r="N1231" s="7">
        <v>0</v>
      </c>
      <c r="O1231" s="11">
        <v>42059</v>
      </c>
      <c r="P1231" s="11">
        <v>42059</v>
      </c>
    </row>
    <row r="1232" spans="1:16" ht="14.25">
      <c r="A1232" s="8">
        <v>2015</v>
      </c>
      <c r="B1232" s="9" t="s">
        <v>326</v>
      </c>
      <c r="C1232" s="9" t="s">
        <v>327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11</v>
      </c>
      <c r="M1232" s="6">
        <v>2026</v>
      </c>
      <c r="N1232" s="7">
        <v>0</v>
      </c>
      <c r="O1232" s="11">
        <v>42059</v>
      </c>
      <c r="P1232" s="11">
        <v>42059</v>
      </c>
    </row>
    <row r="1233" spans="1:16" ht="14.25">
      <c r="A1233" s="8">
        <v>2015</v>
      </c>
      <c r="B1233" s="9" t="s">
        <v>326</v>
      </c>
      <c r="C1233" s="9" t="s">
        <v>327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10</v>
      </c>
      <c r="M1233" s="6">
        <v>2025</v>
      </c>
      <c r="N1233" s="7">
        <v>0</v>
      </c>
      <c r="O1233" s="11">
        <v>42059</v>
      </c>
      <c r="P1233" s="11">
        <v>42059</v>
      </c>
    </row>
    <row r="1234" spans="1:16" ht="14.25">
      <c r="A1234" s="8">
        <v>2015</v>
      </c>
      <c r="B1234" s="9" t="s">
        <v>326</v>
      </c>
      <c r="C1234" s="9" t="s">
        <v>327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5</v>
      </c>
      <c r="M1234" s="6">
        <v>2020</v>
      </c>
      <c r="N1234" s="7">
        <v>0</v>
      </c>
      <c r="O1234" s="11">
        <v>42059</v>
      </c>
      <c r="P1234" s="11">
        <v>42059</v>
      </c>
    </row>
    <row r="1235" spans="1:16" ht="14.25">
      <c r="A1235" s="8">
        <v>2015</v>
      </c>
      <c r="B1235" s="9" t="s">
        <v>326</v>
      </c>
      <c r="C1235" s="9" t="s">
        <v>327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6</v>
      </c>
      <c r="M1235" s="6">
        <v>2021</v>
      </c>
      <c r="N1235" s="7">
        <v>0</v>
      </c>
      <c r="O1235" s="11">
        <v>42059</v>
      </c>
      <c r="P1235" s="11">
        <v>42059</v>
      </c>
    </row>
    <row r="1236" spans="1:16" ht="14.25">
      <c r="A1236" s="8">
        <v>2015</v>
      </c>
      <c r="B1236" s="9" t="s">
        <v>326</v>
      </c>
      <c r="C1236" s="9" t="s">
        <v>327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1</v>
      </c>
      <c r="M1236" s="6">
        <v>2016</v>
      </c>
      <c r="N1236" s="7">
        <v>0</v>
      </c>
      <c r="O1236" s="11">
        <v>42059</v>
      </c>
      <c r="P1236" s="11">
        <v>42059</v>
      </c>
    </row>
    <row r="1237" spans="1:16" ht="14.25">
      <c r="A1237" s="8">
        <v>2015</v>
      </c>
      <c r="B1237" s="9" t="s">
        <v>326</v>
      </c>
      <c r="C1237" s="9" t="s">
        <v>327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2</v>
      </c>
      <c r="M1237" s="6">
        <v>2017</v>
      </c>
      <c r="N1237" s="7">
        <v>0</v>
      </c>
      <c r="O1237" s="11">
        <v>42059</v>
      </c>
      <c r="P1237" s="11">
        <v>42059</v>
      </c>
    </row>
    <row r="1238" spans="1:16" ht="14.25">
      <c r="A1238" s="8">
        <v>2015</v>
      </c>
      <c r="B1238" s="9" t="s">
        <v>326</v>
      </c>
      <c r="C1238" s="9" t="s">
        <v>327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9</v>
      </c>
      <c r="M1238" s="6">
        <v>2024</v>
      </c>
      <c r="N1238" s="7">
        <v>0</v>
      </c>
      <c r="O1238" s="11">
        <v>42059</v>
      </c>
      <c r="P1238" s="11">
        <v>42059</v>
      </c>
    </row>
    <row r="1239" spans="1:16" ht="14.25">
      <c r="A1239" s="8">
        <v>2015</v>
      </c>
      <c r="B1239" s="9" t="s">
        <v>326</v>
      </c>
      <c r="C1239" s="9" t="s">
        <v>327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7</v>
      </c>
      <c r="M1239" s="6">
        <v>2022</v>
      </c>
      <c r="N1239" s="7">
        <v>0</v>
      </c>
      <c r="O1239" s="11">
        <v>42059</v>
      </c>
      <c r="P1239" s="11">
        <v>42059</v>
      </c>
    </row>
    <row r="1240" spans="1:16" ht="14.25">
      <c r="A1240" s="8">
        <v>2015</v>
      </c>
      <c r="B1240" s="9" t="s">
        <v>326</v>
      </c>
      <c r="C1240" s="9" t="s">
        <v>327</v>
      </c>
      <c r="D1240" s="10">
        <v>3062000</v>
      </c>
      <c r="E1240" s="10">
        <v>0</v>
      </c>
      <c r="F1240" s="10"/>
      <c r="G1240" s="10">
        <v>220</v>
      </c>
      <c r="H1240" s="10">
        <v>4.1</v>
      </c>
      <c r="I1240" s="10"/>
      <c r="J1240" s="10" t="s">
        <v>53</v>
      </c>
      <c r="K1240" s="10" t="b">
        <v>0</v>
      </c>
      <c r="L1240" s="10">
        <v>8</v>
      </c>
      <c r="M1240" s="6">
        <v>2023</v>
      </c>
      <c r="N1240" s="7">
        <v>0</v>
      </c>
      <c r="O1240" s="11">
        <v>42059</v>
      </c>
      <c r="P1240" s="11">
        <v>42059</v>
      </c>
    </row>
    <row r="1241" spans="1:16" ht="14.25">
      <c r="A1241" s="8">
        <v>2015</v>
      </c>
      <c r="B1241" s="9" t="s">
        <v>326</v>
      </c>
      <c r="C1241" s="9" t="s">
        <v>327</v>
      </c>
      <c r="D1241" s="10">
        <v>3062000</v>
      </c>
      <c r="E1241" s="10">
        <v>0</v>
      </c>
      <c r="F1241" s="10"/>
      <c r="G1241" s="10">
        <v>220</v>
      </c>
      <c r="H1241" s="10">
        <v>4.1</v>
      </c>
      <c r="I1241" s="10"/>
      <c r="J1241" s="10" t="s">
        <v>53</v>
      </c>
      <c r="K1241" s="10" t="b">
        <v>0</v>
      </c>
      <c r="L1241" s="10">
        <v>1</v>
      </c>
      <c r="M1241" s="6">
        <v>2016</v>
      </c>
      <c r="N1241" s="7">
        <v>0</v>
      </c>
      <c r="O1241" s="11">
        <v>42059</v>
      </c>
      <c r="P1241" s="11">
        <v>42059</v>
      </c>
    </row>
    <row r="1242" spans="1:16" ht="14.25">
      <c r="A1242" s="8">
        <v>2015</v>
      </c>
      <c r="B1242" s="9" t="s">
        <v>326</v>
      </c>
      <c r="C1242" s="9" t="s">
        <v>327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0</v>
      </c>
      <c r="M1242" s="6">
        <v>2015</v>
      </c>
      <c r="N1242" s="7">
        <v>0</v>
      </c>
      <c r="O1242" s="11">
        <v>42059</v>
      </c>
      <c r="P1242" s="11">
        <v>42059</v>
      </c>
    </row>
    <row r="1243" spans="1:16" ht="14.25">
      <c r="A1243" s="8">
        <v>2015</v>
      </c>
      <c r="B1243" s="9" t="s">
        <v>326</v>
      </c>
      <c r="C1243" s="9" t="s">
        <v>327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7</v>
      </c>
      <c r="M1243" s="6">
        <v>2022</v>
      </c>
      <c r="N1243" s="7">
        <v>0</v>
      </c>
      <c r="O1243" s="11">
        <v>42059</v>
      </c>
      <c r="P1243" s="11">
        <v>42059</v>
      </c>
    </row>
    <row r="1244" spans="1:16" ht="14.25">
      <c r="A1244" s="8">
        <v>2015</v>
      </c>
      <c r="B1244" s="9" t="s">
        <v>326</v>
      </c>
      <c r="C1244" s="9" t="s">
        <v>327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5</v>
      </c>
      <c r="M1244" s="6">
        <v>2020</v>
      </c>
      <c r="N1244" s="7">
        <v>0</v>
      </c>
      <c r="O1244" s="11">
        <v>42059</v>
      </c>
      <c r="P1244" s="11">
        <v>42059</v>
      </c>
    </row>
    <row r="1245" spans="1:16" ht="14.25">
      <c r="A1245" s="8">
        <v>2015</v>
      </c>
      <c r="B1245" s="9" t="s">
        <v>326</v>
      </c>
      <c r="C1245" s="9" t="s">
        <v>327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11</v>
      </c>
      <c r="M1245" s="6">
        <v>2026</v>
      </c>
      <c r="N1245" s="7">
        <v>0</v>
      </c>
      <c r="O1245" s="11">
        <v>42059</v>
      </c>
      <c r="P1245" s="11">
        <v>42059</v>
      </c>
    </row>
    <row r="1246" spans="1:16" ht="14.25">
      <c r="A1246" s="8">
        <v>2015</v>
      </c>
      <c r="B1246" s="9" t="s">
        <v>326</v>
      </c>
      <c r="C1246" s="9" t="s">
        <v>327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9</v>
      </c>
      <c r="M1246" s="6">
        <v>2024</v>
      </c>
      <c r="N1246" s="7">
        <v>0</v>
      </c>
      <c r="O1246" s="11">
        <v>42059</v>
      </c>
      <c r="P1246" s="11">
        <v>42059</v>
      </c>
    </row>
    <row r="1247" spans="1:16" ht="14.25">
      <c r="A1247" s="8">
        <v>2015</v>
      </c>
      <c r="B1247" s="9" t="s">
        <v>326</v>
      </c>
      <c r="C1247" s="9" t="s">
        <v>327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2</v>
      </c>
      <c r="M1247" s="6">
        <v>2017</v>
      </c>
      <c r="N1247" s="7">
        <v>0</v>
      </c>
      <c r="O1247" s="11">
        <v>42059</v>
      </c>
      <c r="P1247" s="11">
        <v>42059</v>
      </c>
    </row>
    <row r="1248" spans="1:16" ht="14.25">
      <c r="A1248" s="8">
        <v>2015</v>
      </c>
      <c r="B1248" s="9" t="s">
        <v>326</v>
      </c>
      <c r="C1248" s="9" t="s">
        <v>327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6</v>
      </c>
      <c r="M1248" s="6">
        <v>2021</v>
      </c>
      <c r="N1248" s="7">
        <v>0</v>
      </c>
      <c r="O1248" s="11">
        <v>42059</v>
      </c>
      <c r="P1248" s="11">
        <v>42059</v>
      </c>
    </row>
    <row r="1249" spans="1:16" ht="14.25">
      <c r="A1249" s="8">
        <v>2015</v>
      </c>
      <c r="B1249" s="9" t="s">
        <v>326</v>
      </c>
      <c r="C1249" s="9" t="s">
        <v>327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3</v>
      </c>
      <c r="M1249" s="6">
        <v>2018</v>
      </c>
      <c r="N1249" s="7">
        <v>0</v>
      </c>
      <c r="O1249" s="11">
        <v>42059</v>
      </c>
      <c r="P1249" s="11">
        <v>42059</v>
      </c>
    </row>
    <row r="1250" spans="1:16" ht="14.25">
      <c r="A1250" s="8">
        <v>2015</v>
      </c>
      <c r="B1250" s="9" t="s">
        <v>326</v>
      </c>
      <c r="C1250" s="9" t="s">
        <v>327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4</v>
      </c>
      <c r="M1250" s="6">
        <v>2019</v>
      </c>
      <c r="N1250" s="7">
        <v>0</v>
      </c>
      <c r="O1250" s="11">
        <v>42059</v>
      </c>
      <c r="P1250" s="11">
        <v>42059</v>
      </c>
    </row>
    <row r="1251" spans="1:16" ht="14.25">
      <c r="A1251" s="8">
        <v>2015</v>
      </c>
      <c r="B1251" s="9" t="s">
        <v>326</v>
      </c>
      <c r="C1251" s="9" t="s">
        <v>327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10</v>
      </c>
      <c r="M1251" s="6">
        <v>2025</v>
      </c>
      <c r="N1251" s="7">
        <v>0</v>
      </c>
      <c r="O1251" s="11">
        <v>42059</v>
      </c>
      <c r="P1251" s="11">
        <v>42059</v>
      </c>
    </row>
    <row r="1252" spans="1:16" ht="14.25">
      <c r="A1252" s="8">
        <v>2015</v>
      </c>
      <c r="B1252" s="9" t="s">
        <v>326</v>
      </c>
      <c r="C1252" s="9" t="s">
        <v>327</v>
      </c>
      <c r="D1252" s="10">
        <v>3062000</v>
      </c>
      <c r="E1252" s="10">
        <v>0</v>
      </c>
      <c r="F1252" s="10"/>
      <c r="G1252" s="10">
        <v>336</v>
      </c>
      <c r="H1252" s="10" t="s">
        <v>218</v>
      </c>
      <c r="I1252" s="10"/>
      <c r="J1252" s="10" t="s">
        <v>219</v>
      </c>
      <c r="K1252" s="10" t="b">
        <v>1</v>
      </c>
      <c r="L1252" s="10">
        <v>10</v>
      </c>
      <c r="M1252" s="6">
        <v>2025</v>
      </c>
      <c r="N1252" s="7">
        <v>0</v>
      </c>
      <c r="O1252" s="11">
        <v>42059</v>
      </c>
      <c r="P1252" s="11">
        <v>42059</v>
      </c>
    </row>
    <row r="1253" spans="1:16" ht="14.25">
      <c r="A1253" s="8">
        <v>2015</v>
      </c>
      <c r="B1253" s="9" t="s">
        <v>326</v>
      </c>
      <c r="C1253" s="9" t="s">
        <v>327</v>
      </c>
      <c r="D1253" s="10">
        <v>3062000</v>
      </c>
      <c r="E1253" s="10">
        <v>0</v>
      </c>
      <c r="F1253" s="10"/>
      <c r="G1253" s="10">
        <v>336</v>
      </c>
      <c r="H1253" s="10" t="s">
        <v>218</v>
      </c>
      <c r="I1253" s="10"/>
      <c r="J1253" s="10" t="s">
        <v>219</v>
      </c>
      <c r="K1253" s="10" t="b">
        <v>1</v>
      </c>
      <c r="L1253" s="10">
        <v>5</v>
      </c>
      <c r="M1253" s="6">
        <v>2020</v>
      </c>
      <c r="N1253" s="7">
        <v>0</v>
      </c>
      <c r="O1253" s="11">
        <v>42059</v>
      </c>
      <c r="P1253" s="11">
        <v>42059</v>
      </c>
    </row>
    <row r="1254" spans="1:16" ht="14.25">
      <c r="A1254" s="8">
        <v>2015</v>
      </c>
      <c r="B1254" s="9" t="s">
        <v>326</v>
      </c>
      <c r="C1254" s="9" t="s">
        <v>327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2</v>
      </c>
      <c r="M1254" s="6">
        <v>2017</v>
      </c>
      <c r="N1254" s="7">
        <v>0</v>
      </c>
      <c r="O1254" s="11">
        <v>42059</v>
      </c>
      <c r="P1254" s="11">
        <v>42059</v>
      </c>
    </row>
    <row r="1255" spans="1:16" ht="14.25">
      <c r="A1255" s="8">
        <v>2015</v>
      </c>
      <c r="B1255" s="9" t="s">
        <v>326</v>
      </c>
      <c r="C1255" s="9" t="s">
        <v>327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8</v>
      </c>
      <c r="M1255" s="6">
        <v>2023</v>
      </c>
      <c r="N1255" s="7">
        <v>0</v>
      </c>
      <c r="O1255" s="11">
        <v>42059</v>
      </c>
      <c r="P1255" s="11">
        <v>42059</v>
      </c>
    </row>
    <row r="1256" spans="1:16" ht="14.25">
      <c r="A1256" s="8">
        <v>2015</v>
      </c>
      <c r="B1256" s="9" t="s">
        <v>326</v>
      </c>
      <c r="C1256" s="9" t="s">
        <v>327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3</v>
      </c>
      <c r="M1256" s="6">
        <v>2018</v>
      </c>
      <c r="N1256" s="7">
        <v>0</v>
      </c>
      <c r="O1256" s="11">
        <v>42059</v>
      </c>
      <c r="P1256" s="11">
        <v>42059</v>
      </c>
    </row>
    <row r="1257" spans="1:16" ht="14.25">
      <c r="A1257" s="8">
        <v>2015</v>
      </c>
      <c r="B1257" s="9" t="s">
        <v>326</v>
      </c>
      <c r="C1257" s="9" t="s">
        <v>327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11</v>
      </c>
      <c r="M1257" s="6">
        <v>2026</v>
      </c>
      <c r="N1257" s="7">
        <v>0</v>
      </c>
      <c r="O1257" s="11">
        <v>42059</v>
      </c>
      <c r="P1257" s="11">
        <v>42059</v>
      </c>
    </row>
    <row r="1258" spans="1:16" ht="14.25">
      <c r="A1258" s="8">
        <v>2015</v>
      </c>
      <c r="B1258" s="9" t="s">
        <v>326</v>
      </c>
      <c r="C1258" s="9" t="s">
        <v>327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1</v>
      </c>
      <c r="M1258" s="6">
        <v>2016</v>
      </c>
      <c r="N1258" s="7">
        <v>0</v>
      </c>
      <c r="O1258" s="11">
        <v>42059</v>
      </c>
      <c r="P1258" s="11">
        <v>42059</v>
      </c>
    </row>
    <row r="1259" spans="1:16" ht="14.25">
      <c r="A1259" s="8">
        <v>2015</v>
      </c>
      <c r="B1259" s="9" t="s">
        <v>326</v>
      </c>
      <c r="C1259" s="9" t="s">
        <v>327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7</v>
      </c>
      <c r="M1259" s="6">
        <v>2022</v>
      </c>
      <c r="N1259" s="7">
        <v>0</v>
      </c>
      <c r="O1259" s="11">
        <v>42059</v>
      </c>
      <c r="P1259" s="11">
        <v>42059</v>
      </c>
    </row>
    <row r="1260" spans="1:16" ht="14.25">
      <c r="A1260" s="8">
        <v>2015</v>
      </c>
      <c r="B1260" s="9" t="s">
        <v>326</v>
      </c>
      <c r="C1260" s="9" t="s">
        <v>327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0</v>
      </c>
      <c r="M1260" s="6">
        <v>2015</v>
      </c>
      <c r="N1260" s="7">
        <v>0</v>
      </c>
      <c r="O1260" s="11">
        <v>42059</v>
      </c>
      <c r="P1260" s="11">
        <v>42059</v>
      </c>
    </row>
    <row r="1261" spans="1:16" ht="14.25">
      <c r="A1261" s="8">
        <v>2015</v>
      </c>
      <c r="B1261" s="9" t="s">
        <v>326</v>
      </c>
      <c r="C1261" s="9" t="s">
        <v>327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6</v>
      </c>
      <c r="M1261" s="6">
        <v>2021</v>
      </c>
      <c r="N1261" s="7">
        <v>0</v>
      </c>
      <c r="O1261" s="11">
        <v>42059</v>
      </c>
      <c r="P1261" s="11">
        <v>42059</v>
      </c>
    </row>
    <row r="1262" spans="1:16" ht="14.25">
      <c r="A1262" s="8">
        <v>2015</v>
      </c>
      <c r="B1262" s="9" t="s">
        <v>326</v>
      </c>
      <c r="C1262" s="9" t="s">
        <v>327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4</v>
      </c>
      <c r="M1262" s="6">
        <v>2019</v>
      </c>
      <c r="N1262" s="7">
        <v>0</v>
      </c>
      <c r="O1262" s="11">
        <v>42059</v>
      </c>
      <c r="P1262" s="11">
        <v>42059</v>
      </c>
    </row>
    <row r="1263" spans="1:16" ht="14.25">
      <c r="A1263" s="8">
        <v>2015</v>
      </c>
      <c r="B1263" s="9" t="s">
        <v>326</v>
      </c>
      <c r="C1263" s="9" t="s">
        <v>327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9</v>
      </c>
      <c r="M1263" s="6">
        <v>2024</v>
      </c>
      <c r="N1263" s="7">
        <v>0</v>
      </c>
      <c r="O1263" s="11">
        <v>42059</v>
      </c>
      <c r="P1263" s="11">
        <v>42059</v>
      </c>
    </row>
    <row r="1264" spans="1:16" ht="14.25">
      <c r="A1264" s="8">
        <v>2015</v>
      </c>
      <c r="B1264" s="9" t="s">
        <v>326</v>
      </c>
      <c r="C1264" s="9" t="s">
        <v>327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9</v>
      </c>
      <c r="M1264" s="6">
        <v>2024</v>
      </c>
      <c r="N1264" s="7">
        <v>0</v>
      </c>
      <c r="O1264" s="11">
        <v>42059</v>
      </c>
      <c r="P1264" s="11">
        <v>42059</v>
      </c>
    </row>
    <row r="1265" spans="1:16" ht="14.25">
      <c r="A1265" s="8">
        <v>2015</v>
      </c>
      <c r="B1265" s="9" t="s">
        <v>326</v>
      </c>
      <c r="C1265" s="9" t="s">
        <v>327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8</v>
      </c>
      <c r="M1265" s="6">
        <v>2023</v>
      </c>
      <c r="N1265" s="7">
        <v>0</v>
      </c>
      <c r="O1265" s="11">
        <v>42059</v>
      </c>
      <c r="P1265" s="11">
        <v>42059</v>
      </c>
    </row>
    <row r="1266" spans="1:16" ht="14.25">
      <c r="A1266" s="8">
        <v>2015</v>
      </c>
      <c r="B1266" s="9" t="s">
        <v>326</v>
      </c>
      <c r="C1266" s="9" t="s">
        <v>327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2</v>
      </c>
      <c r="M1266" s="6">
        <v>2017</v>
      </c>
      <c r="N1266" s="7">
        <v>0</v>
      </c>
      <c r="O1266" s="11">
        <v>42059</v>
      </c>
      <c r="P1266" s="11">
        <v>42059</v>
      </c>
    </row>
    <row r="1267" spans="1:16" ht="14.25">
      <c r="A1267" s="8">
        <v>2015</v>
      </c>
      <c r="B1267" s="9" t="s">
        <v>326</v>
      </c>
      <c r="C1267" s="9" t="s">
        <v>327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7</v>
      </c>
      <c r="M1267" s="6">
        <v>2022</v>
      </c>
      <c r="N1267" s="7">
        <v>0</v>
      </c>
      <c r="O1267" s="11">
        <v>42059</v>
      </c>
      <c r="P1267" s="11">
        <v>42059</v>
      </c>
    </row>
    <row r="1268" spans="1:16" ht="14.25">
      <c r="A1268" s="8">
        <v>2015</v>
      </c>
      <c r="B1268" s="9" t="s">
        <v>326</v>
      </c>
      <c r="C1268" s="9" t="s">
        <v>327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11</v>
      </c>
      <c r="M1268" s="6">
        <v>2026</v>
      </c>
      <c r="N1268" s="7">
        <v>0</v>
      </c>
      <c r="O1268" s="11">
        <v>42059</v>
      </c>
      <c r="P1268" s="11">
        <v>42059</v>
      </c>
    </row>
    <row r="1269" spans="1:16" ht="14.25">
      <c r="A1269" s="8">
        <v>2015</v>
      </c>
      <c r="B1269" s="9" t="s">
        <v>326</v>
      </c>
      <c r="C1269" s="9" t="s">
        <v>327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0</v>
      </c>
      <c r="M1269" s="6">
        <v>2015</v>
      </c>
      <c r="N1269" s="7">
        <v>0</v>
      </c>
      <c r="O1269" s="11">
        <v>42059</v>
      </c>
      <c r="P1269" s="11">
        <v>42059</v>
      </c>
    </row>
    <row r="1270" spans="1:16" ht="14.25">
      <c r="A1270" s="8">
        <v>2015</v>
      </c>
      <c r="B1270" s="9" t="s">
        <v>326</v>
      </c>
      <c r="C1270" s="9" t="s">
        <v>327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1</v>
      </c>
      <c r="M1270" s="6">
        <v>2016</v>
      </c>
      <c r="N1270" s="7">
        <v>0</v>
      </c>
      <c r="O1270" s="11">
        <v>42059</v>
      </c>
      <c r="P1270" s="11">
        <v>42059</v>
      </c>
    </row>
    <row r="1271" spans="1:16" ht="14.25">
      <c r="A1271" s="8">
        <v>2015</v>
      </c>
      <c r="B1271" s="9" t="s">
        <v>326</v>
      </c>
      <c r="C1271" s="9" t="s">
        <v>327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3</v>
      </c>
      <c r="M1271" s="6">
        <v>2018</v>
      </c>
      <c r="N1271" s="7">
        <v>0</v>
      </c>
      <c r="O1271" s="11">
        <v>42059</v>
      </c>
      <c r="P1271" s="11">
        <v>42059</v>
      </c>
    </row>
    <row r="1272" spans="1:16" ht="14.25">
      <c r="A1272" s="8">
        <v>2015</v>
      </c>
      <c r="B1272" s="9" t="s">
        <v>326</v>
      </c>
      <c r="C1272" s="9" t="s">
        <v>327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6</v>
      </c>
      <c r="M1272" s="6">
        <v>2021</v>
      </c>
      <c r="N1272" s="7">
        <v>0</v>
      </c>
      <c r="O1272" s="11">
        <v>42059</v>
      </c>
      <c r="P1272" s="11">
        <v>42059</v>
      </c>
    </row>
    <row r="1273" spans="1:16" ht="14.25">
      <c r="A1273" s="8">
        <v>2015</v>
      </c>
      <c r="B1273" s="9" t="s">
        <v>326</v>
      </c>
      <c r="C1273" s="9" t="s">
        <v>327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5</v>
      </c>
      <c r="M1273" s="6">
        <v>2020</v>
      </c>
      <c r="N1273" s="7">
        <v>0</v>
      </c>
      <c r="O1273" s="11">
        <v>42059</v>
      </c>
      <c r="P1273" s="11">
        <v>42059</v>
      </c>
    </row>
    <row r="1274" spans="1:16" ht="14.25">
      <c r="A1274" s="8">
        <v>2015</v>
      </c>
      <c r="B1274" s="9" t="s">
        <v>326</v>
      </c>
      <c r="C1274" s="9" t="s">
        <v>327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10</v>
      </c>
      <c r="M1274" s="6">
        <v>2025</v>
      </c>
      <c r="N1274" s="7">
        <v>0</v>
      </c>
      <c r="O1274" s="11">
        <v>42059</v>
      </c>
      <c r="P1274" s="11">
        <v>42059</v>
      </c>
    </row>
    <row r="1275" spans="1:16" ht="14.25">
      <c r="A1275" s="8">
        <v>2015</v>
      </c>
      <c r="B1275" s="9" t="s">
        <v>326</v>
      </c>
      <c r="C1275" s="9" t="s">
        <v>327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4</v>
      </c>
      <c r="M1275" s="6">
        <v>2019</v>
      </c>
      <c r="N1275" s="7">
        <v>0</v>
      </c>
      <c r="O1275" s="11">
        <v>42059</v>
      </c>
      <c r="P1275" s="11">
        <v>42059</v>
      </c>
    </row>
    <row r="1276" spans="1:16" ht="14.25">
      <c r="A1276" s="8">
        <v>2015</v>
      </c>
      <c r="B1276" s="9" t="s">
        <v>326</v>
      </c>
      <c r="C1276" s="9" t="s">
        <v>327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10</v>
      </c>
      <c r="M1276" s="6">
        <v>2025</v>
      </c>
      <c r="N1276" s="7">
        <v>0</v>
      </c>
      <c r="O1276" s="11">
        <v>42059</v>
      </c>
      <c r="P1276" s="11">
        <v>42059</v>
      </c>
    </row>
    <row r="1277" spans="1:16" ht="14.25">
      <c r="A1277" s="8">
        <v>2015</v>
      </c>
      <c r="B1277" s="9" t="s">
        <v>326</v>
      </c>
      <c r="C1277" s="9" t="s">
        <v>327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0</v>
      </c>
      <c r="M1277" s="6">
        <v>2015</v>
      </c>
      <c r="N1277" s="7">
        <v>4000000</v>
      </c>
      <c r="O1277" s="11">
        <v>42059</v>
      </c>
      <c r="P1277" s="11">
        <v>42059</v>
      </c>
    </row>
    <row r="1278" spans="1:16" ht="14.25">
      <c r="A1278" s="8">
        <v>2015</v>
      </c>
      <c r="B1278" s="9" t="s">
        <v>326</v>
      </c>
      <c r="C1278" s="9" t="s">
        <v>327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9</v>
      </c>
      <c r="M1278" s="6">
        <v>2024</v>
      </c>
      <c r="N1278" s="7">
        <v>0</v>
      </c>
      <c r="O1278" s="11">
        <v>42059</v>
      </c>
      <c r="P1278" s="11">
        <v>42059</v>
      </c>
    </row>
    <row r="1279" spans="1:16" ht="14.25">
      <c r="A1279" s="8">
        <v>2015</v>
      </c>
      <c r="B1279" s="9" t="s">
        <v>326</v>
      </c>
      <c r="C1279" s="9" t="s">
        <v>327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3</v>
      </c>
      <c r="M1279" s="6">
        <v>2018</v>
      </c>
      <c r="N1279" s="7">
        <v>1000000</v>
      </c>
      <c r="O1279" s="11">
        <v>42059</v>
      </c>
      <c r="P1279" s="11">
        <v>42059</v>
      </c>
    </row>
    <row r="1280" spans="1:16" ht="14.25">
      <c r="A1280" s="8">
        <v>2015</v>
      </c>
      <c r="B1280" s="9" t="s">
        <v>326</v>
      </c>
      <c r="C1280" s="9" t="s">
        <v>327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1</v>
      </c>
      <c r="M1280" s="6">
        <v>2016</v>
      </c>
      <c r="N1280" s="7">
        <v>2000000</v>
      </c>
      <c r="O1280" s="11">
        <v>42059</v>
      </c>
      <c r="P1280" s="11">
        <v>42059</v>
      </c>
    </row>
    <row r="1281" spans="1:16" ht="14.25">
      <c r="A1281" s="8">
        <v>2015</v>
      </c>
      <c r="B1281" s="9" t="s">
        <v>326</v>
      </c>
      <c r="C1281" s="9" t="s">
        <v>327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5</v>
      </c>
      <c r="M1281" s="6">
        <v>2020</v>
      </c>
      <c r="N1281" s="7">
        <v>0</v>
      </c>
      <c r="O1281" s="11">
        <v>42059</v>
      </c>
      <c r="P1281" s="11">
        <v>42059</v>
      </c>
    </row>
    <row r="1282" spans="1:16" ht="14.25">
      <c r="A1282" s="8">
        <v>2015</v>
      </c>
      <c r="B1282" s="9" t="s">
        <v>326</v>
      </c>
      <c r="C1282" s="9" t="s">
        <v>327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2</v>
      </c>
      <c r="M1282" s="6">
        <v>2017</v>
      </c>
      <c r="N1282" s="7">
        <v>2000000</v>
      </c>
      <c r="O1282" s="11">
        <v>42059</v>
      </c>
      <c r="P1282" s="11">
        <v>42059</v>
      </c>
    </row>
    <row r="1283" spans="1:16" ht="14.25">
      <c r="A1283" s="8">
        <v>2015</v>
      </c>
      <c r="B1283" s="9" t="s">
        <v>326</v>
      </c>
      <c r="C1283" s="9" t="s">
        <v>327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11</v>
      </c>
      <c r="M1283" s="6">
        <v>2026</v>
      </c>
      <c r="N1283" s="7">
        <v>0</v>
      </c>
      <c r="O1283" s="11">
        <v>42059</v>
      </c>
      <c r="P1283" s="11">
        <v>42059</v>
      </c>
    </row>
    <row r="1284" spans="1:16" ht="14.25">
      <c r="A1284" s="8">
        <v>2015</v>
      </c>
      <c r="B1284" s="9" t="s">
        <v>326</v>
      </c>
      <c r="C1284" s="9" t="s">
        <v>327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4</v>
      </c>
      <c r="M1284" s="6">
        <v>2019</v>
      </c>
      <c r="N1284" s="7">
        <v>0</v>
      </c>
      <c r="O1284" s="11">
        <v>42059</v>
      </c>
      <c r="P1284" s="11">
        <v>42059</v>
      </c>
    </row>
    <row r="1285" spans="1:16" ht="14.25">
      <c r="A1285" s="8">
        <v>2015</v>
      </c>
      <c r="B1285" s="9" t="s">
        <v>326</v>
      </c>
      <c r="C1285" s="9" t="s">
        <v>327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7</v>
      </c>
      <c r="M1285" s="6">
        <v>2022</v>
      </c>
      <c r="N1285" s="7">
        <v>0</v>
      </c>
      <c r="O1285" s="11">
        <v>42059</v>
      </c>
      <c r="P1285" s="11">
        <v>42059</v>
      </c>
    </row>
    <row r="1286" spans="1:16" ht="14.25">
      <c r="A1286" s="8">
        <v>2015</v>
      </c>
      <c r="B1286" s="9" t="s">
        <v>326</v>
      </c>
      <c r="C1286" s="9" t="s">
        <v>327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6</v>
      </c>
      <c r="M1286" s="6">
        <v>2021</v>
      </c>
      <c r="N1286" s="7">
        <v>0</v>
      </c>
      <c r="O1286" s="11">
        <v>42059</v>
      </c>
      <c r="P1286" s="11">
        <v>42059</v>
      </c>
    </row>
    <row r="1287" spans="1:16" ht="14.25">
      <c r="A1287" s="8">
        <v>2015</v>
      </c>
      <c r="B1287" s="9" t="s">
        <v>326</v>
      </c>
      <c r="C1287" s="9" t="s">
        <v>327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8</v>
      </c>
      <c r="M1287" s="6">
        <v>2023</v>
      </c>
      <c r="N1287" s="7">
        <v>0</v>
      </c>
      <c r="O1287" s="11">
        <v>42059</v>
      </c>
      <c r="P1287" s="11">
        <v>42059</v>
      </c>
    </row>
    <row r="1288" spans="1:16" ht="14.25">
      <c r="A1288" s="8">
        <v>2015</v>
      </c>
      <c r="B1288" s="9" t="s">
        <v>326</v>
      </c>
      <c r="C1288" s="9" t="s">
        <v>327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0</v>
      </c>
      <c r="M1288" s="6">
        <v>2015</v>
      </c>
      <c r="N1288" s="7">
        <v>0</v>
      </c>
      <c r="O1288" s="11">
        <v>42059</v>
      </c>
      <c r="P1288" s="11">
        <v>42059</v>
      </c>
    </row>
    <row r="1289" spans="1:16" ht="14.25">
      <c r="A1289" s="8">
        <v>2015</v>
      </c>
      <c r="B1289" s="9" t="s">
        <v>326</v>
      </c>
      <c r="C1289" s="9" t="s">
        <v>327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8</v>
      </c>
      <c r="M1289" s="6">
        <v>2023</v>
      </c>
      <c r="N1289" s="7">
        <v>0</v>
      </c>
      <c r="O1289" s="11">
        <v>42059</v>
      </c>
      <c r="P1289" s="11">
        <v>42059</v>
      </c>
    </row>
    <row r="1290" spans="1:16" ht="14.25">
      <c r="A1290" s="8">
        <v>2015</v>
      </c>
      <c r="B1290" s="9" t="s">
        <v>326</v>
      </c>
      <c r="C1290" s="9" t="s">
        <v>327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3</v>
      </c>
      <c r="M1290" s="6">
        <v>2018</v>
      </c>
      <c r="N1290" s="7">
        <v>0</v>
      </c>
      <c r="O1290" s="11">
        <v>42059</v>
      </c>
      <c r="P1290" s="11">
        <v>42059</v>
      </c>
    </row>
    <row r="1291" spans="1:16" ht="14.25">
      <c r="A1291" s="8">
        <v>2015</v>
      </c>
      <c r="B1291" s="9" t="s">
        <v>326</v>
      </c>
      <c r="C1291" s="9" t="s">
        <v>327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4</v>
      </c>
      <c r="M1291" s="6">
        <v>2019</v>
      </c>
      <c r="N1291" s="7">
        <v>0</v>
      </c>
      <c r="O1291" s="11">
        <v>42059</v>
      </c>
      <c r="P1291" s="11">
        <v>42059</v>
      </c>
    </row>
    <row r="1292" spans="1:16" ht="14.25">
      <c r="A1292" s="8">
        <v>2015</v>
      </c>
      <c r="B1292" s="9" t="s">
        <v>326</v>
      </c>
      <c r="C1292" s="9" t="s">
        <v>327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2</v>
      </c>
      <c r="M1292" s="6">
        <v>2017</v>
      </c>
      <c r="N1292" s="7">
        <v>0</v>
      </c>
      <c r="O1292" s="11">
        <v>42059</v>
      </c>
      <c r="P1292" s="11">
        <v>42059</v>
      </c>
    </row>
    <row r="1293" spans="1:16" ht="14.25">
      <c r="A1293" s="8">
        <v>2015</v>
      </c>
      <c r="B1293" s="9" t="s">
        <v>326</v>
      </c>
      <c r="C1293" s="9" t="s">
        <v>327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11</v>
      </c>
      <c r="M1293" s="6">
        <v>2026</v>
      </c>
      <c r="N1293" s="7">
        <v>0</v>
      </c>
      <c r="O1293" s="11">
        <v>42059</v>
      </c>
      <c r="P1293" s="11">
        <v>42059</v>
      </c>
    </row>
    <row r="1294" spans="1:16" ht="14.25">
      <c r="A1294" s="8">
        <v>2015</v>
      </c>
      <c r="B1294" s="9" t="s">
        <v>326</v>
      </c>
      <c r="C1294" s="9" t="s">
        <v>327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5</v>
      </c>
      <c r="M1294" s="6">
        <v>2020</v>
      </c>
      <c r="N1294" s="7">
        <v>0</v>
      </c>
      <c r="O1294" s="11">
        <v>42059</v>
      </c>
      <c r="P1294" s="11">
        <v>42059</v>
      </c>
    </row>
    <row r="1295" spans="1:16" ht="14.25">
      <c r="A1295" s="8">
        <v>2015</v>
      </c>
      <c r="B1295" s="9" t="s">
        <v>326</v>
      </c>
      <c r="C1295" s="9" t="s">
        <v>327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1</v>
      </c>
      <c r="M1295" s="6">
        <v>2016</v>
      </c>
      <c r="N1295" s="7">
        <v>0</v>
      </c>
      <c r="O1295" s="11">
        <v>42059</v>
      </c>
      <c r="P1295" s="11">
        <v>42059</v>
      </c>
    </row>
    <row r="1296" spans="1:16" ht="14.25">
      <c r="A1296" s="8">
        <v>2015</v>
      </c>
      <c r="B1296" s="9" t="s">
        <v>326</v>
      </c>
      <c r="C1296" s="9" t="s">
        <v>327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7</v>
      </c>
      <c r="M1296" s="6">
        <v>2022</v>
      </c>
      <c r="N1296" s="7">
        <v>0</v>
      </c>
      <c r="O1296" s="11">
        <v>42059</v>
      </c>
      <c r="P1296" s="11">
        <v>42059</v>
      </c>
    </row>
    <row r="1297" spans="1:16" ht="14.25">
      <c r="A1297" s="8">
        <v>2015</v>
      </c>
      <c r="B1297" s="9" t="s">
        <v>326</v>
      </c>
      <c r="C1297" s="9" t="s">
        <v>327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10</v>
      </c>
      <c r="M1297" s="6">
        <v>2025</v>
      </c>
      <c r="N1297" s="7">
        <v>0</v>
      </c>
      <c r="O1297" s="11">
        <v>42059</v>
      </c>
      <c r="P1297" s="11">
        <v>42059</v>
      </c>
    </row>
    <row r="1298" spans="1:16" ht="14.25">
      <c r="A1298" s="8">
        <v>2015</v>
      </c>
      <c r="B1298" s="9" t="s">
        <v>326</v>
      </c>
      <c r="C1298" s="9" t="s">
        <v>327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9</v>
      </c>
      <c r="M1298" s="6">
        <v>2024</v>
      </c>
      <c r="N1298" s="7">
        <v>0</v>
      </c>
      <c r="O1298" s="11">
        <v>42059</v>
      </c>
      <c r="P1298" s="11">
        <v>42059</v>
      </c>
    </row>
    <row r="1299" spans="1:16" ht="14.25">
      <c r="A1299" s="8">
        <v>2015</v>
      </c>
      <c r="B1299" s="9" t="s">
        <v>326</v>
      </c>
      <c r="C1299" s="9" t="s">
        <v>327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6</v>
      </c>
      <c r="M1299" s="6">
        <v>2021</v>
      </c>
      <c r="N1299" s="7">
        <v>0</v>
      </c>
      <c r="O1299" s="11">
        <v>42059</v>
      </c>
      <c r="P1299" s="11">
        <v>42059</v>
      </c>
    </row>
    <row r="1300" spans="1:16" ht="14.25">
      <c r="A1300" s="8">
        <v>2015</v>
      </c>
      <c r="B1300" s="9" t="s">
        <v>326</v>
      </c>
      <c r="C1300" s="9" t="s">
        <v>327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9</v>
      </c>
      <c r="M1300" s="6">
        <v>2024</v>
      </c>
      <c r="N1300" s="7">
        <v>0</v>
      </c>
      <c r="O1300" s="11">
        <v>42059</v>
      </c>
      <c r="P1300" s="11">
        <v>42059</v>
      </c>
    </row>
    <row r="1301" spans="1:16" ht="14.25">
      <c r="A1301" s="8">
        <v>2015</v>
      </c>
      <c r="B1301" s="9" t="s">
        <v>326</v>
      </c>
      <c r="C1301" s="9" t="s">
        <v>327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1</v>
      </c>
      <c r="M1301" s="6">
        <v>2016</v>
      </c>
      <c r="N1301" s="7">
        <v>0</v>
      </c>
      <c r="O1301" s="11">
        <v>42059</v>
      </c>
      <c r="P1301" s="11">
        <v>42059</v>
      </c>
    </row>
    <row r="1302" spans="1:16" ht="14.25">
      <c r="A1302" s="8">
        <v>2015</v>
      </c>
      <c r="B1302" s="9" t="s">
        <v>326</v>
      </c>
      <c r="C1302" s="9" t="s">
        <v>327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4</v>
      </c>
      <c r="M1302" s="6">
        <v>2019</v>
      </c>
      <c r="N1302" s="7">
        <v>0</v>
      </c>
      <c r="O1302" s="11">
        <v>42059</v>
      </c>
      <c r="P1302" s="11">
        <v>42059</v>
      </c>
    </row>
    <row r="1303" spans="1:16" ht="14.25">
      <c r="A1303" s="8">
        <v>2015</v>
      </c>
      <c r="B1303" s="9" t="s">
        <v>326</v>
      </c>
      <c r="C1303" s="9" t="s">
        <v>327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2</v>
      </c>
      <c r="M1303" s="6">
        <v>2017</v>
      </c>
      <c r="N1303" s="7">
        <v>0</v>
      </c>
      <c r="O1303" s="11">
        <v>42059</v>
      </c>
      <c r="P1303" s="11">
        <v>42059</v>
      </c>
    </row>
    <row r="1304" spans="1:16" ht="14.25">
      <c r="A1304" s="8">
        <v>2015</v>
      </c>
      <c r="B1304" s="9" t="s">
        <v>326</v>
      </c>
      <c r="C1304" s="9" t="s">
        <v>327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5</v>
      </c>
      <c r="M1304" s="6">
        <v>2020</v>
      </c>
      <c r="N1304" s="7">
        <v>0</v>
      </c>
      <c r="O1304" s="11">
        <v>42059</v>
      </c>
      <c r="P1304" s="11">
        <v>42059</v>
      </c>
    </row>
    <row r="1305" spans="1:16" ht="14.25">
      <c r="A1305" s="8">
        <v>2015</v>
      </c>
      <c r="B1305" s="9" t="s">
        <v>326</v>
      </c>
      <c r="C1305" s="9" t="s">
        <v>327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8</v>
      </c>
      <c r="M1305" s="6">
        <v>2023</v>
      </c>
      <c r="N1305" s="7">
        <v>0</v>
      </c>
      <c r="O1305" s="11">
        <v>42059</v>
      </c>
      <c r="P1305" s="11">
        <v>42059</v>
      </c>
    </row>
    <row r="1306" spans="1:16" ht="14.25">
      <c r="A1306" s="8">
        <v>2015</v>
      </c>
      <c r="B1306" s="9" t="s">
        <v>326</v>
      </c>
      <c r="C1306" s="9" t="s">
        <v>327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3</v>
      </c>
      <c r="M1306" s="6">
        <v>2018</v>
      </c>
      <c r="N1306" s="7">
        <v>0</v>
      </c>
      <c r="O1306" s="11">
        <v>42059</v>
      </c>
      <c r="P1306" s="11">
        <v>42059</v>
      </c>
    </row>
    <row r="1307" spans="1:16" ht="14.25">
      <c r="A1307" s="8">
        <v>2015</v>
      </c>
      <c r="B1307" s="9" t="s">
        <v>326</v>
      </c>
      <c r="C1307" s="9" t="s">
        <v>327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6</v>
      </c>
      <c r="M1307" s="6">
        <v>2021</v>
      </c>
      <c r="N1307" s="7">
        <v>0</v>
      </c>
      <c r="O1307" s="11">
        <v>42059</v>
      </c>
      <c r="P1307" s="11">
        <v>42059</v>
      </c>
    </row>
    <row r="1308" spans="1:16" ht="14.25">
      <c r="A1308" s="8">
        <v>2015</v>
      </c>
      <c r="B1308" s="9" t="s">
        <v>326</v>
      </c>
      <c r="C1308" s="9" t="s">
        <v>327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10</v>
      </c>
      <c r="M1308" s="6">
        <v>2025</v>
      </c>
      <c r="N1308" s="7">
        <v>0</v>
      </c>
      <c r="O1308" s="11">
        <v>42059</v>
      </c>
      <c r="P1308" s="11">
        <v>42059</v>
      </c>
    </row>
    <row r="1309" spans="1:16" ht="14.25">
      <c r="A1309" s="8">
        <v>2015</v>
      </c>
      <c r="B1309" s="9" t="s">
        <v>326</v>
      </c>
      <c r="C1309" s="9" t="s">
        <v>327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0</v>
      </c>
      <c r="M1309" s="6">
        <v>2015</v>
      </c>
      <c r="N1309" s="7">
        <v>0</v>
      </c>
      <c r="O1309" s="11">
        <v>42059</v>
      </c>
      <c r="P1309" s="11">
        <v>42059</v>
      </c>
    </row>
    <row r="1310" spans="1:16" ht="14.25">
      <c r="A1310" s="8">
        <v>2015</v>
      </c>
      <c r="B1310" s="9" t="s">
        <v>326</v>
      </c>
      <c r="C1310" s="9" t="s">
        <v>327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11</v>
      </c>
      <c r="M1310" s="6">
        <v>2026</v>
      </c>
      <c r="N1310" s="7">
        <v>0</v>
      </c>
      <c r="O1310" s="11">
        <v>42059</v>
      </c>
      <c r="P1310" s="11">
        <v>42059</v>
      </c>
    </row>
    <row r="1311" spans="1:16" ht="14.25">
      <c r="A1311" s="8">
        <v>2015</v>
      </c>
      <c r="B1311" s="9" t="s">
        <v>326</v>
      </c>
      <c r="C1311" s="9" t="s">
        <v>327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7</v>
      </c>
      <c r="M1311" s="6">
        <v>2022</v>
      </c>
      <c r="N1311" s="7">
        <v>0</v>
      </c>
      <c r="O1311" s="11">
        <v>42059</v>
      </c>
      <c r="P1311" s="11">
        <v>42059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2015-03-16T12:16:34Z</cp:lastPrinted>
  <dcterms:created xsi:type="dcterms:W3CDTF">2010-09-17T02:30:46Z</dcterms:created>
  <dcterms:modified xsi:type="dcterms:W3CDTF">2015-03-16T12:17:04Z</dcterms:modified>
  <cp:category/>
  <cp:version/>
  <cp:contentType/>
  <cp:contentStatus/>
</cp:coreProperties>
</file>